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15" windowHeight="11760" activeTab="2"/>
  </bookViews>
  <sheets>
    <sheet name="значения Q1" sheetId="1" r:id="rId1"/>
    <sheet name="значения Q2" sheetId="2" r:id="rId2"/>
    <sheet name="оценка эффективности" sheetId="3" r:id="rId3"/>
  </sheets>
  <definedNames>
    <definedName name="_xlnm.Print_Area" localSheetId="0">'значения Q1'!$A$1:$I$832</definedName>
    <definedName name="_xlnm.Print_Area" localSheetId="1">'значения Q2'!$A$2:$H$256</definedName>
  </definedNames>
  <calcPr fullCalcOnLoad="1"/>
</workbook>
</file>

<file path=xl/sharedStrings.xml><?xml version="1.0" encoding="utf-8"?>
<sst xmlns="http://schemas.openxmlformats.org/spreadsheetml/2006/main" count="2520" uniqueCount="1029">
  <si>
    <t>11.1.</t>
  </si>
  <si>
    <t>11.1.1.</t>
  </si>
  <si>
    <t>11.1.2.</t>
  </si>
  <si>
    <t>Наименование муниципальной программы / подпрограммы</t>
  </si>
  <si>
    <t>Финансирование муниципальной программы / подпрограммы, тыс. рублей</t>
  </si>
  <si>
    <t>Источник финансирования муниципальной программы  / подпрограммы</t>
  </si>
  <si>
    <t xml:space="preserve">Показатель Q2 отсутствует                                            </t>
  </si>
  <si>
    <t xml:space="preserve"> Оценка полноты финансирования</t>
  </si>
  <si>
    <t>2.3.4.</t>
  </si>
  <si>
    <t>2.3.5.</t>
  </si>
  <si>
    <t>2.3.6.</t>
  </si>
  <si>
    <t>Доля молодых граждан в возрасте от 14 до 30 лет, вовлеченных в программы по формированию ценностей семейного образа жизни</t>
  </si>
  <si>
    <t>Функционирование официального сайта администрации МО город Ирбит</t>
  </si>
  <si>
    <t>8.2.1</t>
  </si>
  <si>
    <t>9.1.9</t>
  </si>
  <si>
    <t>12.1.5</t>
  </si>
  <si>
    <t>12.1.6</t>
  </si>
  <si>
    <t>2.6.2.</t>
  </si>
  <si>
    <t>Количество электронных подписей, приобретенных для специалистов для работы в системе обеспечения удаленного доступа к информации о деятельности государственных органов на основе использования информационно-телекоммуникационных технологий</t>
  </si>
  <si>
    <t>тыс.кв.м.</t>
  </si>
  <si>
    <t>Снижение количества пострадавших в дорожно-транспортных происшествиях</t>
  </si>
  <si>
    <t>Доля молодых граждан в возрасте от 14 до 30 лет участников проектов и мероприятий, направленных на формирование здорового образа жизни, профилактику социально опасных заболеваний</t>
  </si>
  <si>
    <t>Количество участников событийных мероприятий, прибывших с других территорий (только учтенных)</t>
  </si>
  <si>
    <t>Наличие расчета по эффективности налоговых льгот</t>
  </si>
  <si>
    <t>Проведение мониторинга и оценки качества управления финансами главных распорядителей бюджетных средств Муниципального образования город Ирбит</t>
  </si>
  <si>
    <t>дата</t>
  </si>
  <si>
    <t>1.5.1</t>
  </si>
  <si>
    <t>1.5.2</t>
  </si>
  <si>
    <t>2.1.1</t>
  </si>
  <si>
    <t>Доля специалистов отрасли, прошедших переподготовку и повышение квалификации, по отношению к общему числу специалистов</t>
  </si>
  <si>
    <t>4.2.4</t>
  </si>
  <si>
    <t>4.2.5</t>
  </si>
  <si>
    <t>Утверждение сводной бюджетной росписи местного бюджета и доведение ассигнований и лимитов бюджетных обязательств до главных распорядителей средств  местного бюджета в установленные законодательством сроки</t>
  </si>
  <si>
    <t>Срок утверждения и доведения</t>
  </si>
  <si>
    <t>Соблюдение установленных законодательством сроков формирования и предоставления отчетности об исполнении местного бюджета, формируемой финансовым управлением администрации муниципального образования город Ирбит</t>
  </si>
  <si>
    <t xml:space="preserve">Количество предоставленных социальных выплат молодым семьям, нуждающимся в улучшении жилищных условий    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</si>
  <si>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</si>
  <si>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</si>
  <si>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</si>
  <si>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</si>
  <si>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</si>
  <si>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</si>
  <si>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</si>
  <si>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</si>
  <si>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1.2.5</t>
  </si>
  <si>
    <t>1.2.6</t>
  </si>
  <si>
    <t>1.2.7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</si>
  <si>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</si>
  <si>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</si>
  <si>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</si>
  <si>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</si>
  <si>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</si>
  <si>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</si>
  <si>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</si>
  <si>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</si>
  <si>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2.2.1</t>
  </si>
  <si>
    <t>2.2.2</t>
  </si>
  <si>
    <t>2.3.1</t>
  </si>
  <si>
    <t>2.3.2</t>
  </si>
  <si>
    <t>2.3.3</t>
  </si>
  <si>
    <t>2.3.4</t>
  </si>
  <si>
    <t>2.3.5</t>
  </si>
  <si>
    <t>2.3.6</t>
  </si>
  <si>
    <t>2.3.8</t>
  </si>
  <si>
    <t>2.3.9</t>
  </si>
  <si>
    <t>2.6.1</t>
  </si>
  <si>
    <t>2.7.2</t>
  </si>
  <si>
    <t>3.1</t>
  </si>
  <si>
    <t>3.2</t>
  </si>
  <si>
    <t>3.3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</si>
  <si>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</si>
  <si>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</si>
  <si>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</si>
  <si>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</si>
  <si>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</si>
  <si>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</si>
  <si>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</si>
  <si>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</si>
  <si>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4.2.1</t>
  </si>
  <si>
    <t>4.2.2</t>
  </si>
  <si>
    <t>4.2.3</t>
  </si>
  <si>
    <t>4.3.1</t>
  </si>
  <si>
    <t>4.3.2</t>
  </si>
  <si>
    <t>5.1.1</t>
  </si>
  <si>
    <t>5.1.2</t>
  </si>
  <si>
    <t>5.1.3</t>
  </si>
  <si>
    <t>5.2.1</t>
  </si>
  <si>
    <t>5.2.2</t>
  </si>
  <si>
    <t>5.2.4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</si>
  <si>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</si>
  <si>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</si>
  <si>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</si>
  <si>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</si>
  <si>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</si>
  <si>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</si>
  <si>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</si>
  <si>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</si>
  <si>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</si>
  <si>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</si>
  <si>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</si>
  <si>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7.1.1</t>
  </si>
  <si>
    <t>7.1.2</t>
  </si>
  <si>
    <t>7.1.3</t>
  </si>
  <si>
    <t>7.2.1</t>
  </si>
  <si>
    <t>7.2.2</t>
  </si>
  <si>
    <t>8.1.1</t>
  </si>
  <si>
    <t>8.1.2</t>
  </si>
  <si>
    <t>8.1.3</t>
  </si>
  <si>
    <t>8.1.5</t>
  </si>
  <si>
    <t>8.1.6</t>
  </si>
  <si>
    <t>8.1.7</t>
  </si>
  <si>
    <t>8.1.8</t>
  </si>
  <si>
    <t>8.3.1</t>
  </si>
  <si>
    <t>8.3.2</t>
  </si>
  <si>
    <t>8.4.1</t>
  </si>
  <si>
    <t>8.4.2</t>
  </si>
  <si>
    <t>9.1.4</t>
  </si>
  <si>
    <t>9.1.5</t>
  </si>
  <si>
    <t>9.1.7</t>
  </si>
  <si>
    <t>9.1.8</t>
  </si>
  <si>
    <t>9.2.1</t>
  </si>
  <si>
    <t>9.2.2</t>
  </si>
  <si>
    <t>9.2.3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</si>
  <si>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</si>
  <si>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</si>
  <si>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</si>
  <si>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</si>
  <si>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</si>
  <si>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</si>
  <si>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</si>
  <si>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</si>
  <si>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</si>
  <si>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</si>
  <si>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</si>
  <si>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</si>
  <si>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</si>
  <si>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</si>
  <si>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11.1.1</t>
  </si>
  <si>
    <t>11.1.2</t>
  </si>
  <si>
    <t>11.1.3</t>
  </si>
  <si>
    <t>11.1.4</t>
  </si>
  <si>
    <t>11.1.5</t>
  </si>
  <si>
    <t>11.1.6</t>
  </si>
  <si>
    <t>11.1.7</t>
  </si>
  <si>
    <t>11.1.10</t>
  </si>
  <si>
    <t>11.2.1</t>
  </si>
  <si>
    <t>11.2.2</t>
  </si>
  <si>
    <t>11.2.3</t>
  </si>
  <si>
    <t>11.2.4</t>
  </si>
  <si>
    <t>11.2.5</t>
  </si>
  <si>
    <t>11.2.6</t>
  </si>
  <si>
    <t>12.1.1</t>
  </si>
  <si>
    <t>12.1.2</t>
  </si>
  <si>
    <t>12.1.3</t>
  </si>
  <si>
    <t>12.1.4</t>
  </si>
  <si>
    <t>12.2.1</t>
  </si>
  <si>
    <t>12.2.2</t>
  </si>
  <si>
    <t>12.2.3</t>
  </si>
  <si>
    <t>13.1.1</t>
  </si>
  <si>
    <t>13.2.1</t>
  </si>
  <si>
    <t>13.2.2</t>
  </si>
  <si>
    <t>Таблица 1</t>
  </si>
  <si>
    <t>Таблица 2</t>
  </si>
  <si>
    <t>Значение Q2 по шкале оценки достижения плановых значений целевых показателей</t>
  </si>
  <si>
    <t>Причины отклонения от планового целевого показателя</t>
  </si>
  <si>
    <t>тыс. кВт/ч</t>
  </si>
  <si>
    <t>тыс. м2</t>
  </si>
  <si>
    <t>га</t>
  </si>
  <si>
    <t>Количество отловленных бродячих, бездомных собак</t>
  </si>
  <si>
    <t>км</t>
  </si>
  <si>
    <t>объект</t>
  </si>
  <si>
    <t>Количество информационных стендов по обеспечению безопасности людей на водных объектах</t>
  </si>
  <si>
    <t>Доля обучающихся и студентов, систематически занимающихся физической культурой и спортом, в общей численности обучающихся и студентов</t>
  </si>
  <si>
    <t xml:space="preserve">Отсутствие нарушений по ведению долговой книги </t>
  </si>
  <si>
    <t>2.3.3.</t>
  </si>
  <si>
    <t xml:space="preserve"> </t>
  </si>
  <si>
    <t>ВСЕГО:</t>
  </si>
  <si>
    <t>Наименование Муниципальной программы / подпрограммы</t>
  </si>
  <si>
    <t>Ответственный исполнитель Муниципальной программы / подпрограммы</t>
  </si>
  <si>
    <t>9.2.1.</t>
  </si>
  <si>
    <t>Финансовое управление администрация Муниципального образования город Ирбит</t>
  </si>
  <si>
    <t>10.1.</t>
  </si>
  <si>
    <t>11.2.1.</t>
  </si>
  <si>
    <t xml:space="preserve">12.1.1. </t>
  </si>
  <si>
    <t xml:space="preserve">12.1.2. </t>
  </si>
  <si>
    <t xml:space="preserve">12.1.3. </t>
  </si>
  <si>
    <t xml:space="preserve">12.1.4. </t>
  </si>
  <si>
    <t>12.2.1.</t>
  </si>
  <si>
    <t>12.2.2.</t>
  </si>
  <si>
    <t>№ п/п</t>
  </si>
  <si>
    <t>Номер, дата НПА</t>
  </si>
  <si>
    <t>Всего</t>
  </si>
  <si>
    <t>1.1.</t>
  </si>
  <si>
    <t>1.2.</t>
  </si>
  <si>
    <t>1.3.</t>
  </si>
  <si>
    <t>1.4.</t>
  </si>
  <si>
    <t>1.5.</t>
  </si>
  <si>
    <t>ОБ</t>
  </si>
  <si>
    <t>МБ</t>
  </si>
  <si>
    <t>Управление образованием Муниципального образования город Ирбит</t>
  </si>
  <si>
    <t>2.</t>
  </si>
  <si>
    <t>4.</t>
  </si>
  <si>
    <t>Управление культуры, физической культуры и спорта Муниципального образования город Ирбит</t>
  </si>
  <si>
    <t>4.1.</t>
  </si>
  <si>
    <t>4.2.</t>
  </si>
  <si>
    <t>4.3.</t>
  </si>
  <si>
    <t>5.</t>
  </si>
  <si>
    <t>5.1.</t>
  </si>
  <si>
    <t>5.2.</t>
  </si>
  <si>
    <t>5.3.</t>
  </si>
  <si>
    <t>5.4.</t>
  </si>
  <si>
    <t>3.</t>
  </si>
  <si>
    <t>Администрация Муниципального образования город Ирбит</t>
  </si>
  <si>
    <t>3.1.</t>
  </si>
  <si>
    <t>2.1.</t>
  </si>
  <si>
    <t>2.2.</t>
  </si>
  <si>
    <t>2.3.</t>
  </si>
  <si>
    <t>2.4.</t>
  </si>
  <si>
    <t>6.</t>
  </si>
  <si>
    <t>6.1.</t>
  </si>
  <si>
    <t>7.</t>
  </si>
  <si>
    <t>8.</t>
  </si>
  <si>
    <t>8.1.</t>
  </si>
  <si>
    <t>9.</t>
  </si>
  <si>
    <t>8.2.</t>
  </si>
  <si>
    <t>8.3.</t>
  </si>
  <si>
    <t>8.4.</t>
  </si>
  <si>
    <t>9.1.</t>
  </si>
  <si>
    <t>9.2.</t>
  </si>
  <si>
    <t>10.</t>
  </si>
  <si>
    <t>11.</t>
  </si>
  <si>
    <t>12.</t>
  </si>
  <si>
    <t>12.1.</t>
  </si>
  <si>
    <t>12.2.</t>
  </si>
  <si>
    <t>11.2.</t>
  </si>
  <si>
    <t>2.5.</t>
  </si>
  <si>
    <t>ФБ</t>
  </si>
  <si>
    <t>1.1.1.</t>
  </si>
  <si>
    <t>1.1.2.</t>
  </si>
  <si>
    <t>1.2.1.</t>
  </si>
  <si>
    <t>1.2.2.</t>
  </si>
  <si>
    <t>1.2.3.</t>
  </si>
  <si>
    <t>1.2.4.</t>
  </si>
  <si>
    <t>1.3.1.</t>
  </si>
  <si>
    <t>1.3.2.</t>
  </si>
  <si>
    <t>1.3.3.</t>
  </si>
  <si>
    <t>1.4.1.</t>
  </si>
  <si>
    <t>1.4.2.</t>
  </si>
  <si>
    <t>1.4.3.</t>
  </si>
  <si>
    <t>2.1.1.</t>
  </si>
  <si>
    <t>2.2.1.</t>
  </si>
  <si>
    <t>2.3.1.</t>
  </si>
  <si>
    <t>2.3.2.</t>
  </si>
  <si>
    <t>2.5.1.</t>
  </si>
  <si>
    <t>2.6.</t>
  </si>
  <si>
    <t>2.6.1.</t>
  </si>
  <si>
    <t>2.6.3.</t>
  </si>
  <si>
    <t>2.7.</t>
  </si>
  <si>
    <t>2.7.1.</t>
  </si>
  <si>
    <t>2.7.2.</t>
  </si>
  <si>
    <t>3.2.</t>
  </si>
  <si>
    <t>3.3.</t>
  </si>
  <si>
    <t>3.4.</t>
  </si>
  <si>
    <t>4.1.1.</t>
  </si>
  <si>
    <t>1.2.5.</t>
  </si>
  <si>
    <t>1.2.6.</t>
  </si>
  <si>
    <t>4.1.2.</t>
  </si>
  <si>
    <t>4.1.3.</t>
  </si>
  <si>
    <t>4.2.1.</t>
  </si>
  <si>
    <t>4.3.1.</t>
  </si>
  <si>
    <t>4.3.2.</t>
  </si>
  <si>
    <t>4.3.3.</t>
  </si>
  <si>
    <t>5.1.1.</t>
  </si>
  <si>
    <t>5.2.1.</t>
  </si>
  <si>
    <t>5.2.2.</t>
  </si>
  <si>
    <t>5.3.1.</t>
  </si>
  <si>
    <t>5.4.1.</t>
  </si>
  <si>
    <t>5.4.2.</t>
  </si>
  <si>
    <t>5.4.3.</t>
  </si>
  <si>
    <t>6.2.</t>
  </si>
  <si>
    <t>7.1.</t>
  </si>
  <si>
    <t>7.1.1.</t>
  </si>
  <si>
    <t>7.2.</t>
  </si>
  <si>
    <t>7.2.1.</t>
  </si>
  <si>
    <t>7.2.2.</t>
  </si>
  <si>
    <t>8.1.1.</t>
  </si>
  <si>
    <t>8.1.2.</t>
  </si>
  <si>
    <t>8.1.3.</t>
  </si>
  <si>
    <t>8.2.1.</t>
  </si>
  <si>
    <t>8.3.1.</t>
  </si>
  <si>
    <t>8.3.2.</t>
  </si>
  <si>
    <t>8.3.3.</t>
  </si>
  <si>
    <t>8.3.4.</t>
  </si>
  <si>
    <t>8.3.5.</t>
  </si>
  <si>
    <t>8.4.1.</t>
  </si>
  <si>
    <t>8.4.2.</t>
  </si>
  <si>
    <t>9.1.1.</t>
  </si>
  <si>
    <t>1.5.1.</t>
  </si>
  <si>
    <r>
      <t xml:space="preserve">Мероприятие 2:
</t>
    </r>
    <r>
      <rPr>
        <sz val="16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  </r>
  </si>
  <si>
    <t>5.4.4.</t>
  </si>
  <si>
    <r>
      <t xml:space="preserve">Мероприятие 5:
</t>
    </r>
    <r>
      <rPr>
        <sz val="16"/>
        <rFont val="Times New Roman"/>
        <family val="1"/>
      </rPr>
      <t>Предоставление субсидий социально ориентированным некоммерческим организациям</t>
    </r>
  </si>
  <si>
    <r>
      <t xml:space="preserve">Мероприятие 6:
</t>
    </r>
    <r>
      <rPr>
        <sz val="16"/>
        <rFont val="Times New Roman"/>
        <family val="1"/>
      </rPr>
      <t>Привлечение социально-ориентированных некоммерческих организаций к реализации муниципальной политики в социальной сфере</t>
    </r>
  </si>
  <si>
    <r>
      <t xml:space="preserve">Мероприятие 3:
</t>
    </r>
    <r>
      <rPr>
        <sz val="16"/>
        <rFont val="Times New Roman"/>
        <family val="1"/>
      </rPr>
  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  </r>
  </si>
  <si>
    <t>13.</t>
  </si>
  <si>
    <t>13.1.</t>
  </si>
  <si>
    <t>13.1.1.</t>
  </si>
  <si>
    <t>13.2.</t>
  </si>
  <si>
    <t>13.2.1.</t>
  </si>
  <si>
    <t>Количество спортивно-массовых и физкультурно-оздоровительных мероприятий</t>
  </si>
  <si>
    <t>Количество медалей, завоеванных спортсменами МО г. Ирбит на официальных областных, всероссийских и международных соревнованиях по видам спорта</t>
  </si>
  <si>
    <t>Единовременная пропускная способность объектов спорта</t>
  </si>
  <si>
    <t>м.куб.</t>
  </si>
  <si>
    <t>Количество объектов, по которым осуществляется технический надзор</t>
  </si>
  <si>
    <t>Оценка эффективности муниципальной программы</t>
  </si>
  <si>
    <t>Таблица 3</t>
  </si>
  <si>
    <t>Количество человек, участвующих в соревновании по пожарно-прикладному виду спорта</t>
  </si>
  <si>
    <t>Обеспечение охраны общественного порядка при проведении общегородских массовых мероприятий</t>
  </si>
  <si>
    <t>Значение Q1 по шкале оценки полноты финансирования</t>
  </si>
  <si>
    <t>реализации муниципальных программ, финансируемых за счет средств бюджета</t>
  </si>
  <si>
    <t>Единица измерения</t>
  </si>
  <si>
    <t>Наименование целевого показателя                                                        Муниципальной программы / подпрограммы</t>
  </si>
  <si>
    <t>Обеспеченность доступности дошкольного образования для детей в возрасте от 3 до 7 лет</t>
  </si>
  <si>
    <t>%</t>
  </si>
  <si>
    <t>человек</t>
  </si>
  <si>
    <t>Размер среднемесячной заработной платы педагогических работников муниципальных дошкольных образовательных организаций</t>
  </si>
  <si>
    <t>рублей</t>
  </si>
  <si>
    <t>Выполнение норм питания</t>
  </si>
  <si>
    <t>Доля зданий муниципальных образовательных организаций дошкольного образования, в которых проведен капитальный ремонт</t>
  </si>
  <si>
    <t>Охват детей школьного возраста в муниципальных общеобразовательных организациях МО город Ирбит образовательными услугами</t>
  </si>
  <si>
    <t>Охват организованным горячим питанием учащихся общеобразовательных организаций</t>
  </si>
  <si>
    <t>Размер среднемесячной заработной платы педагогических работников муниципальных образовательных организаций общего образования</t>
  </si>
  <si>
    <t>Доля детей в возрасте от 5 до 18 лет, обучающихся по дополнительным образовательным программам</t>
  </si>
  <si>
    <t>единиц</t>
  </si>
  <si>
    <t>План</t>
  </si>
  <si>
    <t>Факт</t>
  </si>
  <si>
    <t>% исполнения</t>
  </si>
  <si>
    <t>%   исполнения</t>
  </si>
  <si>
    <t xml:space="preserve">Q1=1,00
Полное финансирование
</t>
  </si>
  <si>
    <t>Процент охвата детей в возрасте от 5 до 18 лет, обучающихся по дополнительным образовательным программам в сфере культуры и искусства</t>
  </si>
  <si>
    <t>Не обеспечена финансированием</t>
  </si>
  <si>
    <t>Доля выпускников муниципальных общеобразовательных организаций, успешно сдавших единый государственный экзамен в общей численности выпускников муниципальных общеобразовательных организаций</t>
  </si>
  <si>
    <t xml:space="preserve">ИТОГО ПО МУНИЦИПАЛЬНЫМ ПРОГРАММАМ: </t>
  </si>
  <si>
    <t>УТВЕРЖДАЮ:</t>
  </si>
  <si>
    <t>образования город Ирбит</t>
  </si>
  <si>
    <t xml:space="preserve">Глава Муниципального </t>
  </si>
  <si>
    <t>Исполнитель:</t>
  </si>
  <si>
    <t>1.1.3.</t>
  </si>
  <si>
    <r>
      <t xml:space="preserve">Мероприятие 1:
</t>
    </r>
    <r>
      <rPr>
        <sz val="16"/>
        <rFont val="Times New Roman"/>
        <family val="1"/>
      </rPr>
  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  </r>
  </si>
  <si>
    <t>1.2.7.</t>
  </si>
  <si>
    <t>1.2.8.</t>
  </si>
  <si>
    <t>1.4.4.</t>
  </si>
  <si>
    <t>1.5.2.</t>
  </si>
  <si>
    <r>
      <t xml:space="preserve">Мероприятие 1: 
</t>
    </r>
    <r>
      <rPr>
        <sz val="16"/>
        <rFont val="Times New Roman"/>
        <family val="1"/>
      </rPr>
      <t>Обустройство контейнерных площадок на территории Муниципального образования город Ирбит</t>
    </r>
  </si>
  <si>
    <r>
      <t xml:space="preserve">Мероприятие 2: 
</t>
    </r>
    <r>
      <rPr>
        <sz val="16"/>
        <rFont val="Times New Roman"/>
        <family val="1"/>
      </rPr>
      <t>Приобретение контейнеров для сбора отходов</t>
    </r>
  </si>
  <si>
    <r>
      <t xml:space="preserve">Мероприятие 4:   
</t>
    </r>
    <r>
      <rPr>
        <sz val="16"/>
        <rFont val="Times New Roman"/>
        <family val="1"/>
      </rPr>
      <t xml:space="preserve">Предоставление субсидии на возмещение затрат организациям, оказывающим услуги бань </t>
    </r>
  </si>
  <si>
    <t>2.7.4.</t>
  </si>
  <si>
    <t>3.5.</t>
  </si>
  <si>
    <t>3.6.</t>
  </si>
  <si>
    <t>4.2.2.</t>
  </si>
  <si>
    <t>4.2.3.</t>
  </si>
  <si>
    <t>4.3.4.</t>
  </si>
  <si>
    <t>5.1.2.</t>
  </si>
  <si>
    <t>5.1.3.</t>
  </si>
  <si>
    <t>5.1.5.</t>
  </si>
  <si>
    <t>5.3.2.</t>
  </si>
  <si>
    <t>5.3.3.</t>
  </si>
  <si>
    <t>5.3.4.</t>
  </si>
  <si>
    <t>5.3.5.</t>
  </si>
  <si>
    <t>5.4.5.</t>
  </si>
  <si>
    <t>6.1.1.</t>
  </si>
  <si>
    <t>6.2.1.</t>
  </si>
  <si>
    <r>
      <t xml:space="preserve">Мероприятие 2:
</t>
    </r>
    <r>
      <rPr>
        <sz val="16"/>
        <rFont val="Times New Roman"/>
        <family val="1"/>
      </rPr>
      <t>Предоставление региональных социальных выплат молодым семьям, признанных в установленном порядке нуждающимися в улучшении жилищных условий</t>
    </r>
  </si>
  <si>
    <t>7.2.3.</t>
  </si>
  <si>
    <t>7.2.4.</t>
  </si>
  <si>
    <t>7.2.5.</t>
  </si>
  <si>
    <t>7.2.6.</t>
  </si>
  <si>
    <r>
      <t xml:space="preserve">Мероприятие 5: 
</t>
    </r>
    <r>
      <rPr>
        <sz val="16"/>
        <rFont val="Times New Roman"/>
        <family val="1"/>
      </rPr>
      <t>Ремонт подъездов к многоквартирным домам и объектам, находящимся в муниципальной собственности</t>
    </r>
  </si>
  <si>
    <r>
      <t xml:space="preserve">Мероприятие 6:
</t>
    </r>
    <r>
      <rPr>
        <sz val="16"/>
        <rFont val="Times New Roman"/>
        <family val="1"/>
      </rPr>
      <t>Ремонт тротуаров</t>
    </r>
  </si>
  <si>
    <r>
      <t xml:space="preserve">Мероприятие 9:
</t>
    </r>
    <r>
      <rPr>
        <sz val="16"/>
        <rFont val="Times New Roman"/>
        <family val="1"/>
      </rPr>
      <t xml:space="preserve">Диагностика, обследование, оценка технического состояния, паспортизация дорог и искусственных сооружений </t>
    </r>
  </si>
  <si>
    <t>8.4.3.</t>
  </si>
  <si>
    <t>8.4.4.</t>
  </si>
  <si>
    <t>8.4.5.</t>
  </si>
  <si>
    <t>8.4.6.</t>
  </si>
  <si>
    <t>8.4.7.</t>
  </si>
  <si>
    <t>9.1.2.</t>
  </si>
  <si>
    <t>9.2.2.</t>
  </si>
  <si>
    <t>9.2.3.</t>
  </si>
  <si>
    <t>11.1.3.</t>
  </si>
  <si>
    <t>11.2.2.</t>
  </si>
  <si>
    <t>11.2.3.</t>
  </si>
  <si>
    <t>13.1.2.</t>
  </si>
  <si>
    <t>13.1.3.</t>
  </si>
  <si>
    <t>14.</t>
  </si>
  <si>
    <t>14.1.1.</t>
  </si>
  <si>
    <r>
      <t xml:space="preserve">Мероприятие 1: 
</t>
    </r>
    <r>
      <rPr>
        <sz val="16"/>
        <rFont val="Times New Roman"/>
        <family val="1"/>
      </rPr>
      <t>Благоустройство дворовых территорий</t>
    </r>
  </si>
  <si>
    <t>14.1.2.</t>
  </si>
  <si>
    <r>
      <t xml:space="preserve">Мероприятие 2: 
</t>
    </r>
    <r>
      <rPr>
        <sz val="16"/>
        <rFont val="Times New Roman"/>
        <family val="1"/>
      </rPr>
      <t>Благоустройство наиболее посещаемых муниципальных территорий общего пользования</t>
    </r>
  </si>
  <si>
    <t>2.1.2.</t>
  </si>
  <si>
    <t>2.1.3.</t>
  </si>
  <si>
    <t>Доля зданий муниципальных образовательных организаций общего образования, в которых проведен капитальный ремонт с целью приведения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</si>
  <si>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Число новых мест в общеобразовательных организациях, в том числе введенных путем строительства объектов инфраструктуры общего образования.</t>
  </si>
  <si>
    <t>Удельный вес численности обучающихся, занимающихся в одну смену, в общей численности обучающихся в общеобразовательных организациях.</t>
  </si>
  <si>
    <t>Доля зданий муниципальных организаций дополнительного образования детей, в которых проведен капитальный ремонт с целью  приведения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</si>
  <si>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Доля детей в возрасте от 3 до 18 лет, обучающихся по федеральным государственным стандартам</t>
  </si>
  <si>
    <t>Доля образовательных организаций, выполнивших муниципальное задание на 100% в общем количестве муниципальных образовательных организации</t>
  </si>
  <si>
    <t>Уровень ежегодного достижения показателей муниципальной программы и её подпрограмм</t>
  </si>
  <si>
    <t>Количество образовательных организаций, в которых проведены плановые мероприятия ведомственного контроля</t>
  </si>
  <si>
    <t>Количество детей школьного возраста, занимающихся по дополнительным образовательным программам спортивной направленности в образовательных организациях дополнительного и общего образования</t>
  </si>
  <si>
    <t>Доля детей, обучающихся  в МАОУ ДО «Детско – юношеская спортивная школа» и ставших победителями, призерами спортивных соревнований регионального, всероссийского и международного уровней, в общей численности обучающихся МАОУ ДО «Детско – юношеская спортивная школа»</t>
  </si>
  <si>
    <t>Охват населения системой сбора и транспортировки твердых бытовых отходов</t>
  </si>
  <si>
    <t>Количество оказанных населению Муниципального образования город Ирбит услуг бань надлежащего качества (помывок в год)</t>
  </si>
  <si>
    <t>Доля расходов, направленных на возмещение недополученных доходов организациям, оказывающим услуги бань на территории Муниципального образования город Ирбит, от полной стоимости оказанной услуги надлежащего качества</t>
  </si>
  <si>
    <t>2.2.3</t>
  </si>
  <si>
    <t>Доля населения, пользующаяся услугами бань от общего количества населения Муниципального образования город Ирбит</t>
  </si>
  <si>
    <t>Площадь благоустройства территории Муниципального образования город Ирбит</t>
  </si>
  <si>
    <t>Площадь озеленения территории Муниципального образования город Ирбит</t>
  </si>
  <si>
    <t>Количество деревьев, которым была произведена санитарная и (или) штамбовая обрезка</t>
  </si>
  <si>
    <t>Площадь территории противоклещевой акарицидной и дератизационной обработки территорий города  на эпидемиологически значимых объектах</t>
  </si>
  <si>
    <t>Уровень удовлетворенности населения качеством оказанных ритуальных услуг</t>
  </si>
  <si>
    <t>Площадь мест захоронений, в отношении которых проводятся работы по благоустройству их территории</t>
  </si>
  <si>
    <t>Протяженность отремонтированных  и (или) модернизированных инженерных сетей</t>
  </si>
  <si>
    <t>Количество вывезенных отходов из водоохранных зон</t>
  </si>
  <si>
    <t>2.7.1</t>
  </si>
  <si>
    <t>Количество объектов в отношении которых проведены техническая инвентаризация, кадастровые работы и постановка на государственный кадастровый учет</t>
  </si>
  <si>
    <t>Соотношение средней заработной платы работников учреждений культуры к средней заработной плате по экономике Свердловской области</t>
  </si>
  <si>
    <t>Доля учащихся детских школ искусств, привлекаемых к участию в творческих мероприятиях, от общего числа учащихся детских школ искусств</t>
  </si>
  <si>
    <t>Доля педагогических работников, прошедших переподготовку и повышение квалификации, по отношению к общему числу преподавательского состава.</t>
  </si>
  <si>
    <t>Уровень удовлетворенности населения Муниципального образования город Ирбит качеством и доступностью предоставляемых муниципальных услуг в сфере культуры</t>
  </si>
  <si>
    <t>Доля молодых граждан, в возрасте от 14 до 30 лет,  охваченных программами, ориентированными на профессии, востребованные социально- экономической сферой, либо на занятие предпринимательством, создание малого и среднего бизнеса</t>
  </si>
  <si>
    <t>Доля молодых граждан в возрасте от 14 до 30 лет, имеющих информацию о возможностях включения в общественную жизнь и применении потенциала, содействующую развитию навыков самостоятельной жизнедеятельности</t>
  </si>
  <si>
    <t xml:space="preserve">Доля молодых граждан в возрасте от 14 до 30 лет,  участвующих в деятельности общественных объединений, различных форм общественного самоуправления </t>
  </si>
  <si>
    <t>Доля молодых граждан в возрасте от 14 до 30 лет, систематически занимающихся научно-техническим творчеством, инновационной и научной деятельностью</t>
  </si>
  <si>
    <t>Доля молодых граждан в возрасте от 14 до 30 лет, участвующих в мероприятиях гражданско-патриотической направленности (акция «Георгиевская ленточка», военно-спортивная игра «Рассвет Победы», торжественное вручение паспортов, День призывника)</t>
  </si>
  <si>
    <t>Доля обучающихся, участвующих в деятельности патриотических молодежных объединений</t>
  </si>
  <si>
    <t>Доля молодых граждан в возрасте от 14 до 30 лет, принявших участие в мероприятиях, направленных на гармонизацию межнациональных и межконфессиональных отношений, профилактику экстремизма и укрепление толерантности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</si>
  <si>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 </t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</si>
  <si>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</si>
  <si>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 xml:space="preserve">
Обеспеченность спортивными сооружениями, из них
плоскостные сооружения
</t>
  </si>
  <si>
    <t>спортивные залы</t>
  </si>
  <si>
    <t>плавательные бассейны</t>
  </si>
  <si>
    <t>5.1.4</t>
  </si>
  <si>
    <t>5.1.5</t>
  </si>
  <si>
    <t>5.1.6</t>
  </si>
  <si>
    <t>5.1.7</t>
  </si>
  <si>
    <t>5.3.7</t>
  </si>
  <si>
    <t>6.1.1</t>
  </si>
  <si>
    <t xml:space="preserve">Доля молодых семей, получивших социальную выплату      </t>
  </si>
  <si>
    <t>Доля собственных средств молодых семей, получивших социальную выплату для приобретения (строительства) жилья</t>
  </si>
  <si>
    <t>6.1.2</t>
  </si>
  <si>
    <t>6.1.3</t>
  </si>
  <si>
    <t>Количество молодых семей, получивших региональную социальную выплату</t>
  </si>
  <si>
    <t>6.2.1</t>
  </si>
  <si>
    <t>Проверка сметной документации на предмет недопущения необоснованного увеличения сметной стоимости строительства объекта (в увязке с объектами, по которым осуществляется технический надзор)</t>
  </si>
  <si>
    <t>Количество заключений/протокольных поручений по документам, представленным на заседаниях рабочих комиссий проверок качества отдельных конструкций, узлов, видов строительно-монтажных работ, оборудования и механизмов при их приемке</t>
  </si>
  <si>
    <t>Количество отремонтированных муниципальных жилых помещений</t>
  </si>
  <si>
    <t>Количество обследованных объектов ветхого и аварийного муниципального жилищного фонда</t>
  </si>
  <si>
    <t>7.2.3</t>
  </si>
  <si>
    <t xml:space="preserve">Доля муниципальных учреждений, подключенных к единой сети передачи данных (ЕСПД) </t>
  </si>
  <si>
    <t xml:space="preserve">Доля  рабочих мест специалистов органов местного самоуправления, укомплектованных компьютерной техникой, отвечающей требованиям для работы в государственных автоматизированных системах и защите информации от несанкционированного доступа </t>
  </si>
  <si>
    <t xml:space="preserve">Доля  муниципальных услуг, оказываемых органами местного самоуправления, с использованием Единого (регионального) портала государственных услуг </t>
  </si>
  <si>
    <t>Доля граждан, использующих механизм получения муниципальных услуг в электронном виде</t>
  </si>
  <si>
    <t>Доля центров общественного доступа, обеспечивающий доступ граждан  к сети Интернет на базе муниципальных библиотек</t>
  </si>
  <si>
    <t>Количество пассажиров, перевезенных транспортом на субсидируемых муниципальных маршрутах</t>
  </si>
  <si>
    <t>Площадь автомобильных дорог, в отношении которых проведен ремонт</t>
  </si>
  <si>
    <t>Поддержание надлежащего технического состояния автомобильных дорог, организации и обеспечению безопасности дорожного движения</t>
  </si>
  <si>
    <t>Снижение общего количества дорожно – транспортных происшествий</t>
  </si>
  <si>
    <t>Количество участников проекта «Школа бизнеса» из числа школьников и студентов</t>
  </si>
  <si>
    <t>Количество участников проекта «Школа бизнеса», защитивших бизнес-планы</t>
  </si>
  <si>
    <t>Количество участников мероприятия «Пропаганда и популяризация предпринимательской деятельности»</t>
  </si>
  <si>
    <t>Количество субъектов малого и среднего предпринимательства, которым оказана консультационная поддержка</t>
  </si>
  <si>
    <t>Количество субъектов малого и среднего предпринимательства, получивших субсидии за участие в выставочно-ярмарочных мероприятиях, в т.ч. «Ирбитская ярмарка»</t>
  </si>
  <si>
    <t xml:space="preserve">Количество субъектов малого и среднего предпринимательства в расчете на 10 000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</si>
  <si>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</si>
  <si>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>9.1.10</t>
  </si>
  <si>
    <t>9.1.11</t>
  </si>
  <si>
    <t>Исполнение налоговых и неналоговых доходов</t>
  </si>
  <si>
    <t>Переход к программной структуре бюджета (доля    расходов местного бюджета, формируемых в рамках   программ, в общем объеме расходов местного бюджета)</t>
  </si>
  <si>
    <t>Да – 1 / нет – 0</t>
  </si>
  <si>
    <t>Соблюдение сроков разработки проекта  местного бюджета, установленных нормативно правовыми актами Муниципального образования город Ирбит</t>
  </si>
  <si>
    <t>Да – 1 /
Нет – 0</t>
  </si>
  <si>
    <t>Соблюдение сроков установленных бюджетным законодательством о предоставлении отчета об исполнении бюджета в Думу Муниципального образования город Ирбит для рассмотрения и утверждения</t>
  </si>
  <si>
    <t>Исполнение сметы расходов по обеспечению деятельности финансового управления</t>
  </si>
  <si>
    <t>Недопущение несвоевременно исполнения судебных актов, по взысканию средств местного бюджета за невыполнения бюджетных обязательств</t>
  </si>
  <si>
    <t>Недопущение несвоевременного исполнения решений налоговых органов по взысканию налогов пеней штрафов и других обязательных платежей</t>
  </si>
  <si>
    <t xml:space="preserve">Соблюдение требований законодательства по отношению дефицита бюджета к доходам бюджета </t>
  </si>
  <si>
    <t>Не превышение предельного объема муниципального долга общего объема доходов бюджета за исключением безвозмездных поступлений из других уровней бюджета и (или) поступлений налоговых доходов по дополнительным нормативам отчислений</t>
  </si>
  <si>
    <t>Недопущение просроченной задолженности по долговым обязательствам муниципального образования</t>
  </si>
  <si>
    <t>Не превышение расходов на обслуживание муниципального долга объема расходов бюджета, за исключением объема расходов осуществляемых за счет субвенций предоставленных из других уровней бюджета</t>
  </si>
  <si>
    <t>Своевременное размещение информации на сайте администрации Муниципального образования город Ирбит по «открытому бюджету» и «бюджету для граждан»</t>
  </si>
  <si>
    <t xml:space="preserve">Поддерживать информацию «Открытый бюджет» и «Бюджет для граждан»  в актуальном состоянии </t>
  </si>
  <si>
    <t>Недопущение исполнения требований надзорных органов за пределами установленных сроков</t>
  </si>
  <si>
    <t>10.15</t>
  </si>
  <si>
    <t>10.16</t>
  </si>
  <si>
    <t>10.17</t>
  </si>
  <si>
    <t>10.18</t>
  </si>
  <si>
    <t>10.19</t>
  </si>
  <si>
    <t>10.20</t>
  </si>
  <si>
    <t>10.21</t>
  </si>
  <si>
    <t>Количество систем оповещения в работоспособном (исправном) состоянии с количеством населения, попадающим в зону оповещения не менее 25,0 тыс. чел.</t>
  </si>
  <si>
    <t>Количество подвижных пунктов в работоспособном (исправном) состоянии, с количеством населения попадающего в зону ЧС не менее 1,3 тыс. чел.</t>
  </si>
  <si>
    <t>Количество запасных пунктов управления, пригодным для использования в случае возникновения ЧС с количеством 37,4 тыс. чел. населения, попадающим в зону ЧС</t>
  </si>
  <si>
    <t>Количество учебно-консультационных пунктов для неработающего населения</t>
  </si>
  <si>
    <t>Доля населения, прошедшего обучение по вопросам пожарной безопасности и гражданской защиты, от общей численности неработающего населения</t>
  </si>
  <si>
    <t>Доля населения, прошедшего обучение по вопросам безопасного поведения на воде от общей численности населения</t>
  </si>
  <si>
    <t>Численность добровольной пожарной охраны, обеспечивающих безопасность на территории Муниципального образования город Ирбит</t>
  </si>
  <si>
    <t>Снижение количества правонарушений и преступлений  в процентах к предшествующему году</t>
  </si>
  <si>
    <t xml:space="preserve">Информирование городского сообщества о состоянии общественного порядка, в том числе с целью формирования у населения неприятия идеологии терроризма, из них: публикации в газете или трансляция видеосюжетов на телевидении; </t>
  </si>
  <si>
    <t>единиц в год</t>
  </si>
  <si>
    <t>Информирование городского сообщества о состоянии общественного порядка, в том числе с целью формирования у населения неприятия идеологии терроризма: изготовление и распространение информационных буклетов</t>
  </si>
  <si>
    <t>Количество информационных стендов в местах массового пребывания людей, направленных на профилактику правонарушений и преступлений, экстремизма и предотвращение терроризма</t>
  </si>
  <si>
    <t>Информирование населения города Ирбита о наличии на сайте www.молодёжь-ирбит.рф группы  «Дорога к миру» (буклеты с информацией о памятной дате – 3 сентября День солидарности в борьбе с терроризмом и указанием электронного адреса группы)</t>
  </si>
  <si>
    <t>Доля граждан, получивших субсидии на оплату жилого помещения и коммунальных услуг, от общего числа обратившихся граждан и имеющих право на их получение в соответствии с законодательством.</t>
  </si>
  <si>
    <t>Доля граждан, получивших компенсацию расходов на оплату жилого помещения и коммунальных услуг, оказание мер социальной поддержки, которым относится к ведению Российской Федерации, от общего числа обратившихся граждан и имеющих право на их получение в соответствии с законодательством.</t>
  </si>
  <si>
    <t>Доля граждан, получивших компенсации расходов на оплату жилого помещения и коммунальных услуг, оказание мер социальной поддержки, которым относится к ведению субъекта Российской Федерации, от общего числа обратившихся граждан и имеющих право на их получение в соответствии с законодательством.</t>
  </si>
  <si>
    <t>Организация работы уполномоченного органа при реализации государственных полномочий за счет средств полученных в виде субвенций из федерального и областного бюджетов на обеспечение деятельности органа местного самоуправления (уполномоченного органа) строго по целевому назначению, в соответствии с Порядками утвержденным Постановлениями Правительства Свердловской области (от 01.12.2009 № 1731-ПП, 01.12.2009 № 1732-ПП, 12.01.2011 № 5-ПП).</t>
  </si>
  <si>
    <t xml:space="preserve">Да-1/
Нет -0
</t>
  </si>
  <si>
    <t>Своевременное составление заявок на предоставление субвенций на осуществление государственных полномочий по предоставлению гражданам мер социальной поддержки на оплату жилого помещения и коммунальных услуг.</t>
  </si>
  <si>
    <t>Наличие в Реестре государственных услуг  актуальной информации по предоставлению гражданам субсидии и компенсации расходов на оплату жилого помещения и коммунальных услуг.</t>
  </si>
  <si>
    <t>Соблюдение сроков предоставления отчетности по исполнению государственных полномочий по предоставлению гражданам субсидии и компенсации расходов на оплату жилого помещения и коммунальных услуг.</t>
  </si>
  <si>
    <t>Количество организаций, получивших субсидии муниципального бюджета.</t>
  </si>
  <si>
    <t>Индекс восприятия коррупции населением Муниципального образования город Ирбит</t>
  </si>
  <si>
    <t>Доля муниципальных служащих, прошедших обучение, повышение квалификации, переподготовку, от общего количества муниципальных служащих</t>
  </si>
  <si>
    <t>Доля муниципальных служащих, обеспечивающих соблюдение ограничений, запретов и выполняющих требования к служебному поведению от общего количества муниципальных служащих</t>
  </si>
  <si>
    <t>Q1=1,00
Полное финансирование</t>
  </si>
  <si>
    <t>Q2=1,00  
Высокая результативность</t>
  </si>
  <si>
    <t>14.1</t>
  </si>
  <si>
    <t>14.2</t>
  </si>
  <si>
    <t>14.3</t>
  </si>
  <si>
    <t>Q2=1,00
  Высокая результативность</t>
  </si>
  <si>
    <t>Q2=1,00                                           Высокая результативность</t>
  </si>
  <si>
    <t>12.1.7</t>
  </si>
  <si>
    <t xml:space="preserve">Q2=1,00                                             Высокая результативность </t>
  </si>
  <si>
    <t>Осуществление контроля за соответствием объемов и качества выполненных и предъявляемых к оплате строительно-монтажных работ проектно-сметной документации; контроля наличия и правильности ведения первичной исполнительной технической документации и внесение в нее изменений в связи с выявленными недостатками и дефектами при производстве строительно-монтажных работ</t>
  </si>
  <si>
    <t>систематически</t>
  </si>
  <si>
    <t>7.1.4</t>
  </si>
  <si>
    <t>млн.руб.</t>
  </si>
  <si>
    <t>3.4</t>
  </si>
  <si>
    <t>11.1.8</t>
  </si>
  <si>
    <t>11.1.9</t>
  </si>
  <si>
    <t xml:space="preserve">Q2=1,00                                            Высокая результативность </t>
  </si>
  <si>
    <t>Q2=1,01                                           Высокая результативность</t>
  </si>
  <si>
    <t>Q2=1,00
Высокая результативность</t>
  </si>
  <si>
    <t xml:space="preserve">Q2=1,00
Высокая результативность </t>
  </si>
  <si>
    <t xml:space="preserve">Q2=1,00
 Высокая результативность </t>
  </si>
  <si>
    <t xml:space="preserve">Постановление администрации МО город Ирбит от 11.11.2016 № 1825 </t>
  </si>
  <si>
    <t>Постановление администрации МО город Ирбит от 15.11.2016 № 1874</t>
  </si>
  <si>
    <t>Постановление администрации МО город Ирбит от 11.11.2016 № 1826</t>
  </si>
  <si>
    <t>Постановление администрации МО город Ирбит от 11.11.2016 № 1827</t>
  </si>
  <si>
    <t>Постановление администрации МО город Ирбит от 11.11.2016 № 1828</t>
  </si>
  <si>
    <t>Постановление администрации МО город Ирбит от 15.11.2016 № 1875</t>
  </si>
  <si>
    <t xml:space="preserve">Постановление администрации МО город Ирбит от 11.11.2016 № 1829 </t>
  </si>
  <si>
    <t xml:space="preserve">Постановление администрации МО город Ирбит от 11.11.2016 № 1830 </t>
  </si>
  <si>
    <t xml:space="preserve">Постановление администрации МО город Ирбит от 11.11.2016 № 1831 </t>
  </si>
  <si>
    <t xml:space="preserve">Постановление администрации МО город Ирбит от 11.11.2016 № 1832 </t>
  </si>
  <si>
    <t>Постановление администрации МО город Ирбит от 11.11.2016 № 1833</t>
  </si>
  <si>
    <t>Постановление администрации МО город Ирбит от 11.11.2016 № 1834</t>
  </si>
  <si>
    <t xml:space="preserve">Постановление администрации МО город Ирбит от 11.11.2016 № 1835 </t>
  </si>
  <si>
    <t xml:space="preserve">Постановление администрации МО город Ирбит от 31.05.2016 № 844 </t>
  </si>
  <si>
    <r>
      <rPr>
        <b/>
        <sz val="16"/>
        <rFont val="Times New Roman"/>
        <family val="1"/>
      </rPr>
      <t xml:space="preserve">Мероприятие 3: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Реализация государственных полномочий по предоставлению отдельным категориям граждан, зарегистрированных в Муниципальном образовании город Ирбит, компенсации расходов на оплату жилого помещения и коммунальных услуг, оказание мер социальной поддержки которым относится к ведению субъекта Российской Федерации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  </r>
  </si>
  <si>
    <r>
      <rPr>
        <b/>
        <sz val="16"/>
        <rFont val="Times New Roman"/>
        <family val="1"/>
      </rPr>
      <t xml:space="preserve">Мероприятие 2: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Реализация государственных полномочий по предоставлению отдельным категориям граждан, зарегистрированных в Муниципальном образовании город Ирбит, компенсации расходов на оплату жилого помещения и коммунальных услуг, оказание мер социальной поддержки которым относится к ведению Российской Федерации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  </r>
  </si>
  <si>
    <r>
      <rPr>
        <b/>
        <sz val="16"/>
        <rFont val="Times New Roman"/>
        <family val="1"/>
      </rPr>
      <t xml:space="preserve">Мероприятие 1: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Реализация государственных полномочий по предоставлению гражданам, имеющим место жительства в Муниципальном образовании город Ирбит,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  </r>
  </si>
  <si>
    <r>
      <t xml:space="preserve">Мероприятие 3: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Повышение компьютерной грамотности и доступности информационных ресурсов для граждан Муниципального образования город Ирбит</t>
    </r>
  </si>
  <si>
    <r>
      <t xml:space="preserve">Мероприятие 2: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Обеспечение информационной безопасности и защиты персональных данных</t>
    </r>
  </si>
  <si>
    <r>
      <t xml:space="preserve">Мероприятие 1: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Применение информационно-телекоммуникационных технологий в деятельности государственных органов и органов местного самоуправления Муниципального образования город Ирбит</t>
    </r>
  </si>
  <si>
    <t>не учитывается в расчете эффективности в связи с отсутствием финансирования</t>
  </si>
  <si>
    <t xml:space="preserve">Оценка - 5.        
Высокая эффективность муниципальной программы   </t>
  </si>
  <si>
    <t>не учитывается в расчете</t>
  </si>
  <si>
    <t>5.3.8</t>
  </si>
  <si>
    <t>5.3.9</t>
  </si>
  <si>
    <t>из них учащихся, студентов</t>
  </si>
  <si>
    <t>1.1.4.</t>
  </si>
  <si>
    <r>
      <t xml:space="preserve">Мероприятие 20:
</t>
    </r>
    <r>
      <rPr>
        <sz val="16"/>
        <rFont val="Times New Roman"/>
        <family val="1"/>
      </rPr>
      <t>Организация и проведение городских мероприятий в сфере образования</t>
    </r>
  </si>
  <si>
    <r>
      <t xml:space="preserve">Мероприятие 21:
</t>
    </r>
    <r>
      <rPr>
        <sz val="16"/>
        <rFont val="Times New Roman"/>
        <family val="1"/>
      </rPr>
      <t>Мероприятия по развитию материально-технической базы муниципальных организаций дополнительного образования детей - детско-юношеских спортивных школ</t>
    </r>
  </si>
  <si>
    <r>
      <t xml:space="preserve">Мероприятие 22:
</t>
    </r>
    <r>
      <rPr>
        <sz val="16"/>
        <rFont val="Times New Roman"/>
        <family val="1"/>
      </rPr>
      <t>Оборудование спортивных площадок в муниципальных общеобразовательных организациях</t>
    </r>
  </si>
  <si>
    <r>
      <t xml:space="preserve">Мероприятие 3: 
</t>
    </r>
    <r>
      <rPr>
        <sz val="16"/>
        <rFont val="Times New Roman"/>
        <family val="1"/>
      </rPr>
      <t>Приобретение оборудования и техники</t>
    </r>
  </si>
  <si>
    <r>
      <t xml:space="preserve">Мероприятие 14: 
</t>
    </r>
    <r>
      <rPr>
        <sz val="16"/>
        <rFont val="Times New Roman"/>
        <family val="1"/>
      </rPr>
      <t>Реконструкция тепловых сетей</t>
    </r>
  </si>
  <si>
    <t>2.5.2.</t>
  </si>
  <si>
    <t>2.5.5.</t>
  </si>
  <si>
    <t>2.5.6.</t>
  </si>
  <si>
    <r>
      <t xml:space="preserve">Мероприятие 27:
</t>
    </r>
    <r>
      <rPr>
        <sz val="16"/>
        <rFont val="Times New Roman"/>
        <family val="1"/>
      </rPr>
      <t>Обустройство и содержание источников нецентрализованного питьевого водоснабжения</t>
    </r>
  </si>
  <si>
    <t>3.7.</t>
  </si>
  <si>
    <t>5.1.6.</t>
  </si>
  <si>
    <r>
      <t xml:space="preserve">Мероприятие 1:
</t>
    </r>
    <r>
      <rPr>
        <sz val="16"/>
        <rFont val="Times New Roman"/>
        <family val="1"/>
      </rPr>
      <t>Предоставление государственной поддержки в решении жилищной проблемы молодым семьям, признанным в установленном порядке нуждающимися в улучшении жилищных условий</t>
    </r>
  </si>
  <si>
    <r>
      <t xml:space="preserve">Мероприятие 4:   
</t>
    </r>
    <r>
      <rPr>
        <sz val="16"/>
        <rFont val="Times New Roman"/>
        <family val="1"/>
      </rPr>
      <t xml:space="preserve">Расходы на выполнение работ, связанных с осуществлением регулярных перевозок по регулируемым тарифам </t>
    </r>
  </si>
  <si>
    <r>
      <t xml:space="preserve">Мероприятие 4: </t>
    </r>
    <r>
      <rPr>
        <sz val="16"/>
        <rFont val="Times New Roman"/>
        <family val="1"/>
      </rPr>
      <t>Оганизация работы уполномоченного органа при реализации государственных полномочий</t>
    </r>
  </si>
  <si>
    <t xml:space="preserve">Q1=0,97
Неполное финансирование
</t>
  </si>
  <si>
    <t xml:space="preserve">Q1=0,98
Полное финансирование
</t>
  </si>
  <si>
    <t>Количество детей и подростков, получивших услуги по организации отдыха в каникулярное время.</t>
  </si>
  <si>
    <t>Количество обустроенных контейнерных площадок</t>
  </si>
  <si>
    <t>тыс.чел.</t>
  </si>
  <si>
    <t>Объем потребления электроэнергии</t>
  </si>
  <si>
    <t>2.5.1</t>
  </si>
  <si>
    <t>2.5.2</t>
  </si>
  <si>
    <t>2.5.3</t>
  </si>
  <si>
    <t>Протяженность газопровода, на котором производится техническое обслуживание, аварийное прикрытие</t>
  </si>
  <si>
    <t>2.7.3</t>
  </si>
  <si>
    <t>2.7.4</t>
  </si>
  <si>
    <t>Количество публикаций и видеосюжетов о состоянии окружающей среды  в СМИ</t>
  </si>
  <si>
    <t>Количество проведенных экологических акций</t>
  </si>
  <si>
    <t>Количество  объектов муниципальной собственности в отношении которых проведена оценка рыночной стоимости или права их использования</t>
  </si>
  <si>
    <t>3.5</t>
  </si>
  <si>
    <t>3.6</t>
  </si>
  <si>
    <t>Количество посещений театрально-концертных мероприятий</t>
  </si>
  <si>
    <t>Количество посещений муниципальных музеев на территории Муниципального образования город Ирбит</t>
  </si>
  <si>
    <t>Численность участников культурно - досуговых мероприятий</t>
  </si>
  <si>
    <t>Интенсивность обновления текущего репертуара театра (количество новых театральных постановок)</t>
  </si>
  <si>
    <t>Количество клубных формирований в учреждениях культуры</t>
  </si>
  <si>
    <t>Количество участников клубных формирований учреждений культуры</t>
  </si>
  <si>
    <t xml:space="preserve">Число лауреатов международных, региональных, областных, муниципальных и других конкурсов и фестивалей в сфере культуры </t>
  </si>
  <si>
    <t xml:space="preserve">Соотношение средней заработной платы  
педагогических работников ОУ ДО в сфере культуры и искусства к средней заработной плате по экономике Свердловской области
</t>
  </si>
  <si>
    <t>Доля средств от приносящей доход деятельности в фонде заработной платы по работникам учреждений культуры</t>
  </si>
  <si>
    <t>Количество муниципальных учреждений по работе с молодёжью, улучшивших материально-техническую базу</t>
  </si>
  <si>
    <t>5.2.5</t>
  </si>
  <si>
    <t>Доля молодых граждан в возрасте от 14 до 30 лет, принявших участие в мероприятиях, направленных на историко-культурное воспитание молодых граждан</t>
  </si>
  <si>
    <t>Доля жителей МО город Ирбит, систематически занимающихся физической культурой и спортом, в общей численности населения МО город Ирбит от 3 до 79 лет</t>
  </si>
  <si>
    <t xml:space="preserve">Доля населения муниципального образования город Ирбит, занятого в экономике,  занимающего физической культурой  и спортом, в общей численности населения, занятого в экономике </t>
  </si>
  <si>
    <t>Число жителей Муниципального образования город Ирбит систематически занимающихся физической культурой и спортом (ежегодно)</t>
  </si>
  <si>
    <t>Доля населения Муниципального образования город Ирбит, выполнившего нормативы испытаний (тестов) ВФСК «ГТО», в общей численности населения, принявшего участие в выполнении нормативов испытаний (тестов) ВФСК «ГТО»</t>
  </si>
  <si>
    <t>5.3.10</t>
  </si>
  <si>
    <t>Количество спортивных площадок, оснащенных специализированным оборудованием для занятий уличной гимнастикой (нарастающим итогом)</t>
  </si>
  <si>
    <t>7.2.4</t>
  </si>
  <si>
    <t>Количество подготовленных площадок под жилищное строительство</t>
  </si>
  <si>
    <t>8.3.3</t>
  </si>
  <si>
    <t>9.1.12</t>
  </si>
  <si>
    <t>9.1.13</t>
  </si>
  <si>
    <t>Количество оборудования (тентов, шатров, палаток и т.п.), предназначенного для обеспечения выставочных мест на фестивале «Город мастеров»</t>
  </si>
  <si>
    <t>до начала очередного финансового года</t>
  </si>
  <si>
    <t>в установленные сроки</t>
  </si>
  <si>
    <t>до 1 мая следующего года за отчетным</t>
  </si>
  <si>
    <t>не более 50</t>
  </si>
  <si>
    <t>не более 15</t>
  </si>
  <si>
    <t>Выполнение плана проведения контрольных мероприятий при осуществлении внутреннего муниципального финансового контроля</t>
  </si>
  <si>
    <t>Выполнение плана проведения контрольных мероприятий в сфере закупок товаров, работ, услуг для обеспечения муниципальных нужд</t>
  </si>
  <si>
    <t>Количество прибытий экскурсантов</t>
  </si>
  <si>
    <t>9.2.4</t>
  </si>
  <si>
    <t>Численность занятых на объектах, предназначенных для организации досуга</t>
  </si>
  <si>
    <t>Объем платных услуг, оказанных экскурсантам в рамках работы объектов, предназначенных для организации досуга</t>
  </si>
  <si>
    <t>тыс.руб.</t>
  </si>
  <si>
    <t>Устройство противопожарных минерализованных полос</t>
  </si>
  <si>
    <t>11.1.12</t>
  </si>
  <si>
    <t>11.1.13</t>
  </si>
  <si>
    <t>Количество противопожарного оборудования в работоспособном (исправном) состоянии</t>
  </si>
  <si>
    <t>Доля граждан, вовлеченных в социально-значимую деятельность, от числа жителей города</t>
  </si>
  <si>
    <t>Увеличение доли благоустроенных дворовых территорий от общего количества дворовых территорий</t>
  </si>
  <si>
    <t>Доля населения, проживающего в жилом фонде с благоустроенными дворовыми территориями от общей численности населения города Ирбита.</t>
  </si>
  <si>
    <t>Доля площади благоустроенной муниципальной территории общего пользования</t>
  </si>
  <si>
    <t xml:space="preserve">Иванова Е.В., начальник отдела экономического развития </t>
  </si>
  <si>
    <t>Q2=0,97                                           Высокая результативность</t>
  </si>
  <si>
    <t>Q1=0,98
Полное финансирование</t>
  </si>
  <si>
    <t>Q1=0,84
Неполное финансирование</t>
  </si>
  <si>
    <t>Строительство сооружений направленных на обеспечение противопожарной безопасности населения, из них:
- противопожарных водоемов</t>
  </si>
  <si>
    <t xml:space="preserve">Q2=1,0                                             Высокая результативность </t>
  </si>
  <si>
    <t>Оценка - 4.        
Приемлемый уровень эффективности муниципальной программы. 
Возможен пересмотр  муниципальной программы  в части высвобождения финансовых ресурсов и перенос ресурсов на следующие периоды или на другие муниципальные программы</t>
  </si>
  <si>
    <t>Количество земельных участков в отношении которых проведены кадастровые работы и постановка на государственный кадастровый учет</t>
  </si>
  <si>
    <t>Доходы муниципального бюджета от использовании и приватизации муниципального имущества</t>
  </si>
  <si>
    <t>Количество отремонтированных зданий и нежилых помещений, находящихся в собственности Муниципального образования город Ирбит</t>
  </si>
  <si>
    <t>Количество объектов, в отношении которых проведено комплексное обследование технического состояния здания, помещений, находящихся в собственности Муниципального образования город Ирбит</t>
  </si>
  <si>
    <t>____________________________ Н.В. Юдин</t>
  </si>
  <si>
    <t>Оценка - 3.        
Средний уровень эффективности муниципальной программы. Возможен пересмотр муниципальной программы в части корректировки целевых показателей (уменьшение плановых значений) или выделения дополнительного финансирования</t>
  </si>
  <si>
    <t xml:space="preserve">Оценка достижения плановых значений целевых показателей муниципальных программ, финансируемых за счет средств бюджета
  Муниципального образования город Ирбит, в 2019году </t>
  </si>
  <si>
    <t xml:space="preserve">  Муниципальная программа "Развитие системы образования в Муниципальном образовании город Ирбит на 2017-2021 годы"</t>
  </si>
  <si>
    <r>
      <t xml:space="preserve">Подпрограмма 1 </t>
    </r>
    <r>
      <rPr>
        <sz val="20"/>
        <rFont val="Times New Roman"/>
        <family val="1"/>
      </rPr>
      <t>«Развитие системы дошкольного образования в Муниципальном образовании город Ирбит на 2017-2021 годы»</t>
    </r>
  </si>
  <si>
    <r>
      <t xml:space="preserve">Подпрограмма 2 </t>
    </r>
    <r>
      <rPr>
        <sz val="20"/>
        <rFont val="Times New Roman"/>
        <family val="1"/>
      </rPr>
      <t>«Развитие системы общего образования в Муниципальном образовании город Ирбит на 2017-2021 годы»</t>
    </r>
  </si>
  <si>
    <t xml:space="preserve"> Подпрограмма 3 «Развитие системы дополнительного образования, системы отдыха и оздоровления детей и подростков в Муниципальном образовании город Ирбит на 2017-2021 годы»</t>
  </si>
  <si>
    <r>
      <t xml:space="preserve">Подпрограмма 4 </t>
    </r>
    <r>
      <rPr>
        <sz val="20"/>
        <rFont val="Times New Roman"/>
        <family val="1"/>
      </rPr>
      <t>«Обеспечение реализации Муниципальной программы «Развитие системы образования в Муниципальном образовании город Ирбит на 2017-2021 годы»</t>
    </r>
  </si>
  <si>
    <r>
      <t xml:space="preserve">Подпрограмма 5 </t>
    </r>
    <r>
      <rPr>
        <sz val="20"/>
        <rFont val="Times New Roman"/>
        <family val="1"/>
      </rPr>
      <t>«Развитие образования в сфере физической культуры и спорта в Муниципальном образовании город Ирбит на 2017-2021 годы»</t>
    </r>
  </si>
  <si>
    <t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</t>
  </si>
  <si>
    <t>Доля детей в возрасте от 5 до 18 лет, использующих сертификаты дополнительного образования в статусе сертификатов персонифицированного финансирования</t>
  </si>
  <si>
    <t>1.3.5</t>
  </si>
  <si>
    <t>1.3.6</t>
  </si>
  <si>
    <t>Соотношение средней заработной платы педагогических работников муниципальных организаций дополнительного образования детей и средней заработной платы учителей муниципальных образовательных организаций общего образования в Муниципальном образовании город Ирбит</t>
  </si>
  <si>
    <t>не учитывается</t>
  </si>
  <si>
    <t xml:space="preserve"> Муниципального образования город Ирбит в 2019 году </t>
  </si>
  <si>
    <t>Муниципальная программа «Развитие системы образования в Муниципальном образовании город Ирбит на 2017-2021 годы»</t>
  </si>
  <si>
    <r>
      <t xml:space="preserve">Подпрограмма 3 </t>
    </r>
    <r>
      <rPr>
        <sz val="20"/>
        <rFont val="Times New Roman"/>
        <family val="1"/>
      </rPr>
      <t>«Развитие системы дополнительного образования, системы отдыха и оздоровления детей и подростков в Муниципальном образовании город Ирбит на 2017-2021 годы»</t>
    </r>
  </si>
  <si>
    <r>
      <rPr>
        <b/>
        <sz val="20"/>
        <rFont val="Times New Roman"/>
        <family val="1"/>
      </rPr>
      <t xml:space="preserve">Подпрограмма 5 </t>
    </r>
    <r>
      <rPr>
        <sz val="20"/>
        <rFont val="Times New Roman"/>
        <family val="1"/>
      </rPr>
      <t>«Развитие образования в сфере физической культуры и спорта в Муниципальном образовании город Ирбит на 2017-2021 годы»</t>
    </r>
  </si>
  <si>
    <r>
      <t xml:space="preserve">Мероприятие 4: 
</t>
    </r>
    <r>
      <rPr>
        <sz val="16"/>
        <rFont val="Times New Roman"/>
        <family val="1"/>
      </rPr>
      <t>Строительство здания дошкольного образовательного учреждения на 250 мест, расположенного по адресу: Свердловская область, город Ирбит, ул. Маршала Жукова, д.33а, в том числе разработка проекта на строительство МАДОУ "Детский сад №29"</t>
    </r>
  </si>
  <si>
    <t>1.1.5.</t>
  </si>
  <si>
    <t>1.1.6.</t>
  </si>
  <si>
    <r>
      <t xml:space="preserve">Мероприятие 5: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Создание в дошкольных образовательных организациях условий для получения детьми - инвалидами качественного образования</t>
    </r>
  </si>
  <si>
    <r>
      <t xml:space="preserve">Мероприятие 6: 
</t>
    </r>
    <r>
      <rPr>
        <sz val="16"/>
        <rFont val="Times New Roman"/>
        <family val="1"/>
      </rPr>
      <t xml:space="preserve"> 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проекта"Уральская инженерная школа".</t>
    </r>
  </si>
  <si>
    <r>
      <t xml:space="preserve">Мероприятие 7: 
</t>
    </r>
    <r>
      <rPr>
        <sz val="16"/>
        <rFont val="Times New Roman"/>
        <family val="1"/>
      </rPr>
  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  </r>
  </si>
  <si>
    <r>
      <t xml:space="preserve">Мероприятие 8:
</t>
    </r>
    <r>
      <rPr>
        <sz val="16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образовательных организациях</t>
    </r>
  </si>
  <si>
    <r>
      <t xml:space="preserve">Мероприятие 9: 
</t>
    </r>
    <r>
      <rPr>
        <sz val="14"/>
        <rFont val="Times New Roman"/>
        <family val="1"/>
      </rP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  </r>
  </si>
  <si>
    <r>
      <t xml:space="preserve">Мероприятие 10: 
</t>
    </r>
    <r>
      <rPr>
        <sz val="16"/>
        <rFont val="Times New Roman"/>
        <family val="1"/>
      </rPr>
      <t>Осуществление мероприятий по организации питания в муниципальных общеобразовательных учреждениях</t>
    </r>
  </si>
  <si>
    <r>
      <t xml:space="preserve">Мероприятие 11: 
</t>
    </r>
    <r>
      <rPr>
        <sz val="14"/>
        <rFont val="Times New Roman"/>
        <family val="1"/>
      </rPr>
      <t>Обеспечение дополнительных гарантий по социальной поддержке детей-сирот и детей, оставшихся без попечения 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расположенных на территории Свердловской области.</t>
    </r>
  </si>
  <si>
    <r>
      <t xml:space="preserve">Мероприятие 15: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Разработка научно - проектной и рабочей документации для проведения реставрационных работ двух зданий муниципального бюджетного общеобразовательного учреждения Муниципального образования город Ирбит "Средняя общеобразовательная школа № 1"</t>
    </r>
  </si>
  <si>
    <t>1.2.9.</t>
  </si>
  <si>
    <r>
      <t xml:space="preserve">Мероприятие 12: 
</t>
    </r>
    <r>
      <rPr>
        <sz val="14"/>
        <rFont val="Times New Roman"/>
        <family val="1"/>
      </rPr>
      <t xml:space="preserve"> Формирование сети базовых общеобразовательных учреждений, в которых созданы условия для инклюзивного образования детей-инвалидов</t>
    </r>
  </si>
  <si>
    <r>
      <t xml:space="preserve">Мероприятие 13: 
</t>
    </r>
    <r>
      <rPr>
        <sz val="14"/>
        <rFont val="Times New Roman"/>
        <family val="1"/>
      </rPr>
      <t xml:space="preserve"> Создание современной образовательной среды для школьников (в рамках программы "Содействие созданию в субъектах Российской Федерации (исходя из прогнозируемой потребномти) новых мест в общеобразовательных организациях" на 2016 - 2025 годы)</t>
    </r>
  </si>
  <si>
    <r>
      <t xml:space="preserve">Мероприятие 14: 
</t>
    </r>
    <r>
      <rPr>
        <sz val="14"/>
        <rFont val="Times New Roman"/>
        <family val="1"/>
      </rPr>
      <t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  </r>
  </si>
  <si>
    <r>
      <t xml:space="preserve">Мероприятие 16: 
</t>
    </r>
    <r>
      <rPr>
        <sz val="16"/>
        <rFont val="Times New Roman"/>
        <family val="1"/>
      </rPr>
  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 детей</t>
    </r>
  </si>
  <si>
    <r>
      <t xml:space="preserve">Мероприятие 17: 
</t>
    </r>
    <r>
      <rPr>
        <sz val="16"/>
        <rFont val="Times New Roman"/>
        <family val="1"/>
      </rPr>
  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  </r>
  </si>
  <si>
    <t>1.3.4.</t>
  </si>
  <si>
    <r>
      <t xml:space="preserve">Мероприятие 18: 
</t>
    </r>
    <r>
      <rPr>
        <sz val="16"/>
        <rFont val="Times New Roman"/>
        <family val="1"/>
      </rPr>
      <t>Организация предоставления дополнительного образования детей в муниципальных организациях дополнительного образованиях</t>
    </r>
  </si>
  <si>
    <r>
      <t xml:space="preserve">Мероприятие 19: 
</t>
    </r>
    <r>
      <rPr>
        <sz val="16"/>
        <rFont val="Times New Roman"/>
        <family val="1"/>
      </rPr>
      <t>Мероприятия по обеспечению организации отдыха детей в каникулярное время, включая мероприятия по обеспечению безопасности их жизни и здоровья.</t>
    </r>
    <r>
      <rPr>
        <b/>
        <sz val="16"/>
        <rFont val="Times New Roman"/>
        <family val="1"/>
      </rPr>
      <t xml:space="preserve">
</t>
    </r>
  </si>
  <si>
    <t>1.3.5.</t>
  </si>
  <si>
    <t>1.3.6.</t>
  </si>
  <si>
    <t>1.3.7.</t>
  </si>
  <si>
    <t>1.3.8.</t>
  </si>
  <si>
    <t>1.3.9.</t>
  </si>
  <si>
    <t>1.3.10.</t>
  </si>
  <si>
    <t>1.3.11.</t>
  </si>
  <si>
    <r>
      <t xml:space="preserve">Мероприятие 20: 
</t>
    </r>
    <r>
      <rPr>
        <sz val="16"/>
        <rFont val="Times New Roman"/>
        <family val="1"/>
      </rPr>
      <t>Мероприятия по организации и обеспечению отдыха и оздоровления детей (за исключением детей-сирот и детей, находящихся трудной жизненной ситуации) в учебное время, включая мероприятия по обеспечению безопасности их жизни и здоровья</t>
    </r>
  </si>
  <si>
    <r>
      <rPr>
        <b/>
        <sz val="16"/>
        <rFont val="Times New Roman"/>
        <family val="1"/>
      </rPr>
      <t xml:space="preserve">Мероприятие 21: </t>
    </r>
    <r>
      <rPr>
        <sz val="16"/>
        <rFont val="Times New Roman"/>
        <family val="1"/>
      </rPr>
      <t>Выполнение проектных и изыскательских  работ по объекту: "Реконструкция зданий литер В1, Б2, Б3 муниципального автономного образовательного учреждения дополнительного образования - Загородный оздоровительный лагерь Муниципального образования город Ирбит "Оздоровительно - образовательный центр "Салют"</t>
    </r>
  </si>
  <si>
    <r>
      <t xml:space="preserve">Мероприятие 22: 
</t>
    </r>
    <r>
      <rPr>
        <sz val="16"/>
        <rFont val="Times New Roman"/>
        <family val="1"/>
      </rPr>
      <t>Реконструкция зданий литер В1, Б2, Б3 муниципального автономного образовательного учреждения дополнительного образования - Загородный оздоровительный лагерь Муниципального образования город Ирбит "Оздоровительно - образовательный центр "Салют"</t>
    </r>
  </si>
  <si>
    <r>
      <t xml:space="preserve">Мероприятие 23: 
</t>
    </r>
    <r>
      <rPr>
        <sz val="16"/>
        <rFont val="Times New Roman"/>
        <family val="1"/>
      </rPr>
      <t xml:space="preserve"> Подключение (техническое присоединение) объекта капитального строительства муниципального автономного образовательного учреждения дополнительного образования - Загородный оздоровительный лагерб Муниципального образования город Ирбит "Оздоровительно - образовательный центр "Салют" к сети газораспределения</t>
    </r>
  </si>
  <si>
    <r>
      <t xml:space="preserve">Мероприятие 24: 
</t>
    </r>
    <r>
      <rPr>
        <sz val="16"/>
        <rFont val="Times New Roman"/>
        <family val="1"/>
      </rPr>
      <t>Газификация МАОУ ДО ЗОЛ "ООЦ "Салют"</t>
    </r>
    <r>
      <rPr>
        <b/>
        <sz val="16"/>
        <rFont val="Times New Roman"/>
        <family val="1"/>
      </rPr>
      <t xml:space="preserve">
</t>
    </r>
  </si>
  <si>
    <r>
      <t xml:space="preserve">Мероприятие 25: 
</t>
    </r>
    <r>
      <rPr>
        <sz val="16"/>
        <rFont val="Times New Roman"/>
        <family val="1"/>
      </rPr>
      <t>Обеспечение персонифицированного финансирования дополнительного образования детей</t>
    </r>
  </si>
  <si>
    <r>
      <t xml:space="preserve">Мероприятие 26: 
</t>
    </r>
    <r>
      <rPr>
        <sz val="16"/>
        <rFont val="Times New Roman"/>
        <family val="1"/>
      </rPr>
      <t>Обеспечение осуществления оплаты труда работников муниципальных организаций дополнительного образования и муниципальных образовательных организаций высшего образования с учетом установленных указами Президента Российской Федерации показателей соотношения заработной платы для данных категорий работников</t>
    </r>
  </si>
  <si>
    <r>
      <t xml:space="preserve">Мероприятие 27:
</t>
    </r>
    <r>
      <rPr>
        <sz val="16"/>
        <rFont val="Times New Roman"/>
        <family val="1"/>
      </rPr>
      <t>Расходы на обеспечение деятельности органа местного самоуправления (центральный аппарат)</t>
    </r>
  </si>
  <si>
    <r>
      <t xml:space="preserve">Мероприятие 28:
</t>
    </r>
    <r>
      <rPr>
        <sz val="16"/>
        <rFont val="Times New Roman"/>
        <family val="1"/>
      </rPr>
      <t>Расходы на обеспечение деятельности (оказание услуг) муниципальных учреждений (МКУ МО город Ирбит «Комплексный центр системы образования»)</t>
    </r>
  </si>
  <si>
    <r>
      <t xml:space="preserve">Мероприятие 29:
</t>
    </r>
    <r>
      <rPr>
        <sz val="16"/>
        <rFont val="Times New Roman"/>
        <family val="1"/>
      </rPr>
      <t>Представительские и иные прочие расходы в органах местного самоуправления</t>
    </r>
  </si>
  <si>
    <t xml:space="preserve">"30 " марта 2020 года </t>
  </si>
  <si>
    <t xml:space="preserve"> Оценка эффективности реализации муниципальных программ, финансируемых за счет средств бюджета                                                               Муниципального образования город Ирбит в 2019 году </t>
  </si>
  <si>
    <t>Мероприятия подпрограммы в 2019 году не реализовывались</t>
  </si>
  <si>
    <t>Q2=1,01                                            Высокая результативность</t>
  </si>
  <si>
    <t>Муниципальная программа «Развитие кадровой политики в системе муниципального управления Муниципального образования город Ирбит и противодействия коррупции в Муниципальном образовании город Ирбит на 2017-2021 годы»</t>
  </si>
  <si>
    <r>
      <t xml:space="preserve">Подпрограмма 1 </t>
    </r>
    <r>
      <rPr>
        <sz val="20"/>
        <rFont val="Times New Roman"/>
        <family val="1"/>
      </rPr>
      <t xml:space="preserve">«Противодействие коррупции в Муниципальном образовании город Ирбит на 2017-2021 годы» </t>
    </r>
  </si>
  <si>
    <r>
      <t xml:space="preserve">Подпрограмма 2 </t>
    </r>
    <r>
      <rPr>
        <sz val="20"/>
        <rFont val="Times New Roman"/>
        <family val="1"/>
      </rPr>
      <t xml:space="preserve">«Развитие кадровой политики в системе муниципального управления в Муниципальном образовании город Ирбит на 2017-2021 годы» </t>
    </r>
  </si>
  <si>
    <r>
      <t xml:space="preserve">Подпрограмма 2 </t>
    </r>
    <r>
      <rPr>
        <sz val="20"/>
        <rFont val="Times New Roman"/>
        <family val="1"/>
      </rPr>
      <t>«Развитие кадровой политики в системе муниципального управления в Муниципальном образовании город Ирбит на 2017-2021 годы»</t>
    </r>
    <r>
      <rPr>
        <b/>
        <sz val="20"/>
        <rFont val="Times New Roman"/>
        <family val="1"/>
      </rPr>
      <t xml:space="preserve"> </t>
    </r>
  </si>
  <si>
    <r>
      <t xml:space="preserve">Подпрограмма 1 </t>
    </r>
    <r>
      <rPr>
        <sz val="20"/>
        <rFont val="Times New Roman"/>
        <family val="1"/>
      </rPr>
      <t>«Противодействие коррупции в Муниципальном образовании город Ирбит на 2017-2021 годы»</t>
    </r>
    <r>
      <rPr>
        <b/>
        <sz val="20"/>
        <rFont val="Times New Roman"/>
        <family val="1"/>
      </rPr>
      <t xml:space="preserve"> </t>
    </r>
  </si>
  <si>
    <r>
      <t xml:space="preserve">Мероприятие 1: 
</t>
    </r>
    <r>
      <rPr>
        <sz val="16"/>
        <rFont val="Times New Roman"/>
        <family val="1"/>
      </rPr>
      <t>Информирование населения через СМИ о мерах по противодействию коррупции</t>
    </r>
  </si>
  <si>
    <r>
      <t xml:space="preserve">Мероприятие 2: 
</t>
    </r>
    <r>
      <rPr>
        <sz val="16"/>
        <rFont val="Times New Roman"/>
        <family val="1"/>
      </rPr>
      <t>Организация изготовления и распространения видеоматериалов и печатной продукции о противодействии коррупции</t>
    </r>
  </si>
  <si>
    <r>
      <t xml:space="preserve">Мероприятие 3:
</t>
    </r>
    <r>
      <rPr>
        <sz val="16"/>
        <rFont val="Times New Roman"/>
        <family val="1"/>
      </rPr>
      <t>Обучение муниципальных служащих, впервые поступивших на муниципальную службу, для замещения должностей, включенных в перечни, по образовательным программам в области противодействия коррупции</t>
    </r>
  </si>
  <si>
    <r>
      <t xml:space="preserve">Мероприятие 4:
</t>
    </r>
    <r>
      <rPr>
        <sz val="16"/>
        <rFont val="Times New Roman"/>
        <family val="1"/>
      </rPr>
      <t>Профессиональная подготовка, переподготовка и повышение квалификации сотрудников администрации</t>
    </r>
  </si>
  <si>
    <t>Муниципальная программа «Формирование современной городской среды Муниципального образования город Ирбит на 2018-2024 годы»</t>
  </si>
  <si>
    <r>
      <t>Подпрограмма 2</t>
    </r>
    <r>
      <rPr>
        <sz val="20"/>
        <rFont val="Times New Roman"/>
        <family val="1"/>
      </rPr>
      <t xml:space="preserve"> «Поддержка общественных организаций инвалидов, ветеранов войны и труда и социально ориентированных некоммерческих организаций Муниципального образования город Ирбит на 2017-2021 годы»</t>
    </r>
  </si>
  <si>
    <t>Количество мероприятий, реализованных социально ориентированными некоммерческими организациями</t>
  </si>
  <si>
    <t>Q2=1,03
  Высокая результативность</t>
  </si>
  <si>
    <r>
      <t xml:space="preserve">Подпрограмма 2 </t>
    </r>
    <r>
      <rPr>
        <sz val="20"/>
        <rFont val="Times New Roman"/>
        <family val="1"/>
      </rPr>
      <t>«Поддержка общественных организаций инвалидов, ветеранов войны и труда и социально ориентированных некоммерческих организаций Муниципального образования город Ирбит на 2017-2021 годы»</t>
    </r>
  </si>
  <si>
    <r>
      <t xml:space="preserve">Подпрограмма 1 </t>
    </r>
    <r>
      <rPr>
        <sz val="20"/>
        <rFont val="Times New Roman"/>
        <family val="1"/>
      </rPr>
      <t>«Меры социальной поддержки по оплате жилого помещения и коммунальных услуг населения Муниципального образования город Ирбит на 2017-2021 годы»</t>
    </r>
  </si>
  <si>
    <t>Доля граждан, получивших компенсации расходов на оплату жилого помещения и коммунальных услуг (в части компенсации расходов на уплату взноса на капитальный ремонт общего имущества в многоквартирном доме) оказание мер социальной поддержки, которым относится к ведению субъекта Российской Федерации, от общего числа обратившихся граждан и имеющих право на их получение в соответствии с законодательством</t>
  </si>
  <si>
    <t>12.1.8</t>
  </si>
  <si>
    <t xml:space="preserve">Q2=1,01
Высокая результативность </t>
  </si>
  <si>
    <t>Муниципальная программа «Социальная политика в Муниципальном образовании город Ирбит на 2017-2021 годы»</t>
  </si>
  <si>
    <t xml:space="preserve">Q2=1,01                                            Высокая результативность </t>
  </si>
  <si>
    <t>Муниципальная программа «Доступное жилье молодым семьям, проживающим на территории Муниципального образования город Ирбит на 2017-2021 годы»</t>
  </si>
  <si>
    <r>
      <t xml:space="preserve">Подпрограмма 1 </t>
    </r>
    <r>
      <rPr>
        <sz val="20"/>
        <rFont val="Times New Roman"/>
        <family val="1"/>
      </rPr>
      <t>«Обеспечение жильем молодых семей  на территории Муниципального образования город Ирбит на 2017-2021 годы»</t>
    </r>
  </si>
  <si>
    <r>
      <t xml:space="preserve">Подпрограмма 2 </t>
    </r>
    <r>
      <rPr>
        <sz val="20"/>
        <rFont val="Times New Roman"/>
        <family val="1"/>
      </rPr>
      <t>«Предоставление региональной поддержки молодым семьям на улучшение жилищных условий на территории Муниципального образования город Ирбит на 2017-2021 годы»</t>
    </r>
  </si>
  <si>
    <t>Q2=0,84
Средняя результативность (недовыполнение плана)</t>
  </si>
  <si>
    <t>Q2=0,79                                            Средняя результативность (недовыполнение плана)</t>
  </si>
  <si>
    <t>Q2=1,0                                         Высокая результативность</t>
  </si>
  <si>
    <t xml:space="preserve">Q1=1,0
Полное финансирование
</t>
  </si>
  <si>
    <t>Муниципальная программа «Развитие жилищно-коммунального хозяйства и повышение энергетической эффективности в Муниципальном образовании город Ирбит на 2017-2021 годы»</t>
  </si>
  <si>
    <r>
      <t>Подпрограмма 1</t>
    </r>
    <r>
      <rPr>
        <sz val="20"/>
        <rFont val="Times New Roman"/>
        <family val="1"/>
      </rPr>
      <t xml:space="preserve"> «Обращение с твердыми бытовыми (коммунальными) отходами на территории Муниципального образования город Ирбит на 2017-2021 годы»</t>
    </r>
  </si>
  <si>
    <r>
      <t>Подпрограмма 2</t>
    </r>
    <r>
      <rPr>
        <sz val="20"/>
        <rFont val="Times New Roman"/>
        <family val="1"/>
      </rPr>
      <t xml:space="preserve"> «Предоставление субсидии на возмещение затрат организациям, оказывающим услуги бань в Муниципальном образовании город Ирбит на 2017-2021 годы»</t>
    </r>
  </si>
  <si>
    <r>
      <t>Подпрограмма 3</t>
    </r>
    <r>
      <rPr>
        <sz val="20"/>
        <rFont val="Times New Roman"/>
        <family val="1"/>
      </rPr>
      <t xml:space="preserve"> «Благоустройство территории в Муниципальном образовании город Ирбит на 2017-2021 годы»</t>
    </r>
  </si>
  <si>
    <r>
      <t xml:space="preserve">Подпрограмма 4 </t>
    </r>
    <r>
      <rPr>
        <sz val="20"/>
        <rFont val="Times New Roman"/>
        <family val="1"/>
      </rPr>
      <t>«Энергосбережение и повышение энергетической эффективности в Муниципальном образовании  город Ирбит на  2017-2021 годы»</t>
    </r>
  </si>
  <si>
    <r>
      <t xml:space="preserve">Подпрограмма 5 </t>
    </r>
    <r>
      <rPr>
        <sz val="20"/>
        <rFont val="Times New Roman"/>
        <family val="1"/>
      </rPr>
      <t xml:space="preserve">«Газификация Муниципального образования город Ирбит на 2017-2021 годы» </t>
    </r>
  </si>
  <si>
    <t>Ввод дополнительных мощностей газопроводов и газовых сетей</t>
  </si>
  <si>
    <t>Количество жилых домов (квартир), для которых будет создана техническая возможность подключения к газораспределительным сетям</t>
  </si>
  <si>
    <r>
      <t xml:space="preserve">Подпрограмма 6 </t>
    </r>
    <r>
      <rPr>
        <sz val="20"/>
        <rFont val="Times New Roman"/>
        <family val="1"/>
      </rPr>
      <t>«Развитие и модернизация коммунальной инфраструктуры Муниципального образования город Ирбит на 2017-2021 годы»</t>
    </r>
  </si>
  <si>
    <r>
      <t xml:space="preserve">Подпрограмма 7 </t>
    </r>
    <r>
      <rPr>
        <sz val="20"/>
        <rFont val="Times New Roman"/>
        <family val="1"/>
      </rPr>
      <t>«Обеспечение рационального и безопасного природопользования на территории Муниципального образования  город Ирбит на 2017-2021 годы»</t>
    </r>
  </si>
  <si>
    <t>Количество принятых от населения Муниципального образования город Ирбит отработанных ртутьсодержащих ламп</t>
  </si>
  <si>
    <t>Q2=0,97
Высокая результативность</t>
  </si>
  <si>
    <t xml:space="preserve">Q2=0,97
 Высокая результативность </t>
  </si>
  <si>
    <t>Q2=0,86                                    Средняя результативность (недовыполнение плана)</t>
  </si>
  <si>
    <r>
      <t xml:space="preserve">Подпрограмма 1 </t>
    </r>
    <r>
      <rPr>
        <sz val="20"/>
        <rFont val="Times New Roman"/>
        <family val="1"/>
      </rPr>
      <t>«Обращение с твердыми бытовыми (коммунальными) отходами на территории Муниципального образования город Ирбит на 2017-2021 годы»</t>
    </r>
  </si>
  <si>
    <t xml:space="preserve">Q1=0,96
Неполное финансирование
</t>
  </si>
  <si>
    <r>
      <t xml:space="preserve">Мероприятие 14:
</t>
    </r>
    <r>
      <rPr>
        <sz val="16"/>
        <rFont val="Times New Roman"/>
        <family val="1"/>
      </rPr>
  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  </r>
  </si>
  <si>
    <r>
      <t xml:space="preserve">Мероприятие 12:
</t>
    </r>
    <r>
      <rPr>
        <sz val="16"/>
        <rFont val="Times New Roman"/>
        <family val="1"/>
      </rPr>
      <t>Обрезка деревьев</t>
    </r>
  </si>
  <si>
    <r>
      <t xml:space="preserve">Мероприятие 11:
</t>
    </r>
    <r>
      <rPr>
        <sz val="16"/>
        <rFont val="Times New Roman"/>
        <family val="1"/>
      </rPr>
      <t>Разработка проектно-сметной документации</t>
    </r>
  </si>
  <si>
    <r>
      <t xml:space="preserve">Мероприятие 8:
</t>
    </r>
    <r>
      <rPr>
        <sz val="16"/>
        <rFont val="Times New Roman"/>
        <family val="1"/>
      </rPr>
      <t>Противоклещевая акарицидная и дератизационная обработки территорий на эпидемиологически значимых объектах</t>
    </r>
  </si>
  <si>
    <r>
      <t xml:space="preserve">Мероприятие 7:
</t>
    </r>
    <r>
      <rPr>
        <sz val="16"/>
        <rFont val="Times New Roman"/>
        <family val="1"/>
      </rPr>
      <t>Благоустройство и озеленение города</t>
    </r>
  </si>
  <si>
    <r>
      <t xml:space="preserve">Мероприятие 6:
</t>
    </r>
    <r>
      <rPr>
        <sz val="16"/>
        <rFont val="Times New Roman"/>
        <family val="1"/>
      </rPr>
      <t>Организация освещения улиц</t>
    </r>
  </si>
  <si>
    <r>
      <t xml:space="preserve">Мероприятие 17:
</t>
    </r>
    <r>
      <rPr>
        <sz val="16"/>
        <rFont val="Times New Roman"/>
        <family val="1"/>
      </rPr>
      <t>Техническое обслуживание, аварийное прикрытие и ремонт системы газораспределения Муниципального образования город Ирбит</t>
    </r>
  </si>
  <si>
    <r>
      <t xml:space="preserve">Мероприятие 20:
</t>
    </r>
    <r>
      <rPr>
        <sz val="16"/>
        <rFont val="Times New Roman"/>
        <family val="1"/>
      </rPr>
      <t>Проектирование, реконструкция, капитальный и текущий ремонт газопровода</t>
    </r>
  </si>
  <si>
    <r>
      <t xml:space="preserve">Мероприятие 22:
</t>
    </r>
    <r>
      <rPr>
        <sz val="16"/>
        <rFont val="Times New Roman"/>
        <family val="1"/>
      </rPr>
      <t>Реализация проекта "Система газоснабжения многоквартирных жилых домов (МКД) в городе Ирбит Свердловской области"</t>
    </r>
    <r>
      <rPr>
        <b/>
        <sz val="16"/>
        <rFont val="Times New Roman"/>
        <family val="1"/>
      </rPr>
      <t xml:space="preserve">
</t>
    </r>
  </si>
  <si>
    <r>
      <t xml:space="preserve">Мероприятие 23:
</t>
    </r>
    <r>
      <rPr>
        <sz val="16"/>
        <rFont val="Times New Roman"/>
        <family val="1"/>
      </rPr>
      <t>Реализация проекта "Строительство наружного газопровода в мкр "Северный" и в мкр "Комсомольский" г.Ирбит Свердловской области"</t>
    </r>
  </si>
  <si>
    <t xml:space="preserve">Q1=0,64
Неполное финансирование
</t>
  </si>
  <si>
    <r>
      <t xml:space="preserve">Подпрограмма 6 </t>
    </r>
    <r>
      <rPr>
        <sz val="20"/>
        <rFont val="Times New Roman"/>
        <family val="1"/>
      </rPr>
      <t>«Развитие и модернизация коммунальной инфраструктуры Муниципального образования  город Ирбит на  2017-2021 годы»</t>
    </r>
  </si>
  <si>
    <r>
      <t xml:space="preserve">Мероприятие 26:
</t>
    </r>
    <r>
      <rPr>
        <sz val="16"/>
        <rFont val="Times New Roman"/>
        <family val="1"/>
      </rPr>
      <t>Разработка проектно - сметной документации</t>
    </r>
  </si>
  <si>
    <r>
      <t xml:space="preserve">Мероприятие 27:
</t>
    </r>
    <r>
      <rPr>
        <sz val="16"/>
        <rFont val="Times New Roman"/>
        <family val="1"/>
      </rPr>
      <t>Ремонт инженерных сетей и объектов жизнеобеспечения</t>
    </r>
  </si>
  <si>
    <r>
      <t xml:space="preserve">Мероприятие 28:
</t>
    </r>
    <r>
      <rPr>
        <sz val="16"/>
        <rFont val="Times New Roman"/>
        <family val="1"/>
      </rPr>
      <t>Актуализация схем теплоснабжения, водоснабжения, водоотведения, программы комплексного развития систем коммунальной инфраструктуры</t>
    </r>
  </si>
  <si>
    <t>Q1=0,64
Неполное финансирование</t>
  </si>
  <si>
    <t>Q1=0,96
Неполное финансирование</t>
  </si>
  <si>
    <r>
      <t xml:space="preserve">Мероприятие 31:
</t>
    </r>
    <r>
      <rPr>
        <sz val="16"/>
        <rFont val="Times New Roman"/>
        <family val="1"/>
      </rPr>
      <t>Организация сбора отработанных ртутьсодержащих ламп (отходы первого класса опасности) от населения муниципального образования</t>
    </r>
  </si>
  <si>
    <r>
      <t xml:space="preserve">Мероприятие 32:
</t>
    </r>
    <r>
      <rPr>
        <sz val="16"/>
        <rFont val="Times New Roman"/>
        <family val="1"/>
      </rPr>
      <t>Санитарная очистка водоохранных зон</t>
    </r>
  </si>
  <si>
    <r>
      <t xml:space="preserve">Мероприятие 33:
</t>
    </r>
    <r>
      <rPr>
        <sz val="16"/>
        <rFont val="Times New Roman"/>
        <family val="1"/>
      </rPr>
      <t>Обеспечение осуществления экологического просвещения населения</t>
    </r>
  </si>
  <si>
    <t xml:space="preserve">Q1=0,9
Неполное финансирование
</t>
  </si>
  <si>
    <t>Q1=0,9
Неполное финансирование</t>
  </si>
  <si>
    <r>
      <t xml:space="preserve">Подпрограмма 4 </t>
    </r>
    <r>
      <rPr>
        <sz val="20"/>
        <rFont val="Times New Roman"/>
        <family val="1"/>
      </rPr>
      <t>«Повышение безопасности дорожного движения на территории  Муниципального образования город Ирбит на 2017-2021 годы»</t>
    </r>
  </si>
  <si>
    <r>
      <t xml:space="preserve">Мероприятие 17:           
</t>
    </r>
    <r>
      <rPr>
        <sz val="16"/>
        <rFont val="Times New Roman"/>
        <family val="1"/>
      </rPr>
      <t>Строительство, реконструкция, техническое перевооружение светофорных объектов</t>
    </r>
  </si>
  <si>
    <r>
      <t xml:space="preserve">Мероприятие 18: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Изготовление и размещение на территории города социально-значимой рекламы по вопросам безопасности дорожного движения</t>
    </r>
  </si>
  <si>
    <r>
      <t xml:space="preserve">Мероприятие 19: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смотров, конкурсов, соревнований, фестивалей и других мероприятий, направленных на профилактику детского дорожно-транспортного травматизма</t>
    </r>
  </si>
  <si>
    <r>
      <t xml:space="preserve">Мероприятие 20:           
</t>
    </r>
    <r>
      <rPr>
        <sz val="16"/>
        <rFont val="Times New Roman"/>
        <family val="1"/>
      </rPr>
      <t>Обустройство пешеходных переходов вблизи образовательных организаций</t>
    </r>
  </si>
  <si>
    <r>
      <t xml:space="preserve">Мероприятие 21:           
</t>
    </r>
    <r>
      <rPr>
        <sz val="16"/>
        <rFont val="Times New Roman"/>
        <family val="1"/>
      </rPr>
      <t>Приобретение для дошкольных образовательных учреждений комплектов учебного оборудования, позволяющего формировать навыки безопасного поведения на улично-дорожной сети</t>
    </r>
  </si>
  <si>
    <r>
      <t xml:space="preserve">Мероприятие 22:           
</t>
    </r>
    <r>
      <rPr>
        <sz val="16"/>
        <rFont val="Times New Roman"/>
        <family val="1"/>
      </rPr>
      <t>Разработка проектов на оснащение системами автоматического контроля и выявления нарушений правил дорожного движения улично-дорожной сети города</t>
    </r>
  </si>
  <si>
    <r>
      <t xml:space="preserve">Мероприятие 23:           
</t>
    </r>
    <r>
      <rPr>
        <sz val="16"/>
        <rFont val="Times New Roman"/>
        <family val="1"/>
      </rPr>
      <t>Оснащение системами автоматического контроля и выявления нарушений правил дорожного движения улично-дорожной сети города</t>
    </r>
  </si>
  <si>
    <t xml:space="preserve">Q1=0,0
Существенное недофинансирование
</t>
  </si>
  <si>
    <t>8.4.3</t>
  </si>
  <si>
    <t>Установлено щитов (растяжек) социально-значимой рекламы</t>
  </si>
  <si>
    <t>Q1=0,0
Существенное недофинансирование</t>
  </si>
  <si>
    <t xml:space="preserve">Муниципальная программа «Развитие транспорта, дорожного хозяйства, связи и информационных технологий Муниципального образования город Ирбит на 2017-2021 годы» </t>
  </si>
  <si>
    <r>
      <t xml:space="preserve">Подпрограмма 1 </t>
    </r>
    <r>
      <rPr>
        <sz val="20"/>
        <rFont val="Times New Roman"/>
        <family val="1"/>
      </rPr>
      <t>«Информатизация органов местного самоуправления Муниципального образования город Ирбит на 2017-2021 годы»</t>
    </r>
  </si>
  <si>
    <r>
      <t xml:space="preserve">Подпрограмма 2 </t>
    </r>
    <r>
      <rPr>
        <sz val="20"/>
        <rFont val="Times New Roman"/>
        <family val="1"/>
      </rPr>
      <t>«Организация транспортного обслуживания населения на территории Муниципального образования город Ирбит на 2017-2021 годы»</t>
    </r>
  </si>
  <si>
    <r>
      <t xml:space="preserve">Подпрограмма 3 </t>
    </r>
    <r>
      <rPr>
        <sz val="20"/>
        <rFont val="Times New Roman"/>
        <family val="1"/>
      </rPr>
      <t>«Строительство, реконструкция, ремонт и содержание автомобильных дорог Муниципального образования город Ирбит на 2017-2021 годы»</t>
    </r>
  </si>
  <si>
    <t>Протяженность автомобильных дорог, в отношении которых проведен капитальный ремонт</t>
  </si>
  <si>
    <r>
      <t xml:space="preserve">Мероприятие 8:
</t>
    </r>
    <r>
      <rPr>
        <sz val="16"/>
        <rFont val="Times New Roman"/>
        <family val="1"/>
      </rPr>
      <t xml:space="preserve">Ремонт дорог </t>
    </r>
  </si>
  <si>
    <r>
      <t xml:space="preserve">Мероприятие 9:
</t>
    </r>
    <r>
      <rPr>
        <sz val="16"/>
        <rFont val="Times New Roman"/>
        <family val="1"/>
      </rPr>
      <t>Содержание дорог и искусственных дорожных сооружений</t>
    </r>
  </si>
  <si>
    <r>
      <t xml:space="preserve">Мероприятие 13:
</t>
    </r>
    <r>
      <rPr>
        <sz val="16"/>
        <rFont val="Times New Roman"/>
        <family val="1"/>
      </rPr>
      <t>Проектирование строительства, реконструкции, капитального ремонта дорог и искусственных дорожных сооружений</t>
    </r>
  </si>
  <si>
    <r>
      <t xml:space="preserve">Мероприятие 14:
</t>
    </r>
    <r>
      <rPr>
        <sz val="16"/>
        <rFont val="Times New Roman"/>
        <family val="1"/>
      </rPr>
      <t>Приобретение оборудования и техники</t>
    </r>
  </si>
  <si>
    <t xml:space="preserve">Q1=0,97        
Неполное финансирование
</t>
  </si>
  <si>
    <t>Q1=0,97        
Неполное финансирование</t>
  </si>
  <si>
    <t xml:space="preserve">Q2=0,67 
Низкая результативность (существенное недовыполнение плана) </t>
  </si>
  <si>
    <t>Q2=0,91                                    Средняя результативность (недовыполнение плана)</t>
  </si>
  <si>
    <t xml:space="preserve">Q2=0,9 
Средняя результативность (недовыполнение плана) </t>
  </si>
  <si>
    <t xml:space="preserve">Оценка - 4.        
Приемлемый уровень эффективности муниципальной программы. Необходим более глубокий анализ причин отклонений от плана. Возможен пересмотр муниципальной программы в части корректировки целевых показателей и/или выделения дополнительного финансирования. </t>
  </si>
  <si>
    <t>Муниципальная программа «Развитие сферы культуры в Муниципальном образовании город Ирбит на 2017-2021 годы»</t>
  </si>
  <si>
    <r>
      <t xml:space="preserve">Подпрограмма 1 </t>
    </r>
    <r>
      <rPr>
        <sz val="20"/>
        <rFont val="Times New Roman"/>
        <family val="1"/>
      </rPr>
      <t>«Развитие сферы культуры и искусства в Муниципальном образовании город Ирбит на 2017-2021 годы»</t>
    </r>
  </si>
  <si>
    <t>Количество посещений муниципальных библиотек на территории Муниципального образования город Ирбит</t>
  </si>
  <si>
    <t>4.1.9</t>
  </si>
  <si>
    <r>
      <t xml:space="preserve">Подпрограмма 2 </t>
    </r>
    <r>
      <rPr>
        <sz val="20"/>
        <rFont val="Times New Roman"/>
        <family val="1"/>
      </rPr>
      <t>«Развитие дополнительного образования детей в сфере культуры и искусства в Муниципальном образовании город Ирбит на 2017-2021 годы»</t>
    </r>
  </si>
  <si>
    <t>показатели не учитываются, подпрограмма не реализовывалась</t>
  </si>
  <si>
    <r>
      <t xml:space="preserve">Подпрограмма 3 </t>
    </r>
    <r>
      <rPr>
        <sz val="20"/>
        <rFont val="Times New Roman"/>
        <family val="1"/>
      </rPr>
      <t>«Обеспечение реализации Муниципальной программы «Развитие сферы культуры в Муниципальном образовании город Ирбит на 2017-2021 годы»</t>
    </r>
  </si>
  <si>
    <t>Q2=1,08
Средняя результативность (перевыполнение плана)</t>
  </si>
  <si>
    <t>Муниципальная программа «Повышение эффективности управления собственностью Муниципального образования город Ирбит на 2017-2021 годы»</t>
  </si>
  <si>
    <t>не учитавалась при оценке</t>
  </si>
  <si>
    <t>отсутствие финансирования</t>
  </si>
  <si>
    <t>Q2=1,11                                             Средняя результативность (перевыполнение плана)</t>
  </si>
  <si>
    <t>Q2=0,91                                             Средняя результативность (недовыполнение плана)</t>
  </si>
  <si>
    <t>отсутствует финансирование</t>
  </si>
  <si>
    <t xml:space="preserve">Q1=0,97
Не полное финансирование
</t>
  </si>
  <si>
    <t xml:space="preserve">Q1=0,96
Не полное финансирование
</t>
  </si>
  <si>
    <t xml:space="preserve">Q1=0,95
Неполное финансирование
</t>
  </si>
  <si>
    <t>Q1=0,95
Неполное финансирование</t>
  </si>
  <si>
    <t>Q1=0,99
Полное финансирование</t>
  </si>
  <si>
    <t xml:space="preserve">Q1=0,99
Полное финансирование
</t>
  </si>
  <si>
    <t>Муниципальная программа «Развитие физической культуры, спорта и молодёжной политики в Муниципальном образовании город Ирбит на 2017-2024 годы»</t>
  </si>
  <si>
    <t>Муниципальная программа «Реализация основных направлений муниципальной политики в строительном комплексе Муниципального образования город Ирбит на 2017-2021 годы»</t>
  </si>
  <si>
    <t>Муниципальная программа  «Повышение инвестиционной привлекательности Муниципального образования город Ирбит на 2017-2021 годы»</t>
  </si>
  <si>
    <t>Q1=0,69
Неполное финансирование</t>
  </si>
  <si>
    <t>Q1=0,63
Неполное финансирование</t>
  </si>
  <si>
    <t>Муниципальная программа «Управление муниципальными финансами в Муниципальном образовании город Ирбит на 2017-2021 годы»</t>
  </si>
  <si>
    <t>Муниципальная программа «Обеспечение общественной безопасности на территории Муниципального образования город Ирбит на 2017-2021 годы»</t>
  </si>
  <si>
    <r>
      <t xml:space="preserve">Подпрограмма 1 </t>
    </r>
    <r>
      <rPr>
        <sz val="20"/>
        <rFont val="Times New Roman"/>
        <family val="1"/>
      </rPr>
      <t>«Молодежь Муниципального образования город Ирбит на 2017-2024 годы»</t>
    </r>
  </si>
  <si>
    <r>
      <t xml:space="preserve">Подпрограмма 2 </t>
    </r>
    <r>
      <rPr>
        <sz val="20"/>
        <rFont val="Times New Roman"/>
        <family val="1"/>
      </rPr>
      <t>«Патриотическое воспитание граждан Муниципального образования город Ирбит на 2017-2024 годы»</t>
    </r>
  </si>
  <si>
    <t>Q2=1,02                                           Высокая результативность</t>
  </si>
  <si>
    <r>
      <t xml:space="preserve">Подпрограмма 3 </t>
    </r>
    <r>
      <rPr>
        <sz val="20"/>
        <rFont val="Times New Roman"/>
        <family val="1"/>
      </rPr>
      <t>«Развитие физической культуры и спорта в  Муниципальном образовании город Ирбит на 2017-2024 годы»</t>
    </r>
  </si>
  <si>
    <t>Q2=1,04                                           Высокая результативность</t>
  </si>
  <si>
    <r>
      <t xml:space="preserve">Подпрограмма 4  </t>
    </r>
    <r>
      <rPr>
        <sz val="20"/>
        <rFont val="Times New Roman"/>
        <family val="1"/>
      </rPr>
      <t xml:space="preserve"> «Развитие инфраструктуры объектов спорта муниципальной собственности в Муниципальном образовании город Ирбит на 2017-2024 годы»</t>
    </r>
  </si>
  <si>
    <t>Q2=1,18                                           Средняя результативность (перевыполнение плана)</t>
  </si>
  <si>
    <t>Q2=1,02
Высокая результативность</t>
  </si>
  <si>
    <t xml:space="preserve">Q2=1,02
 Высокая результативность </t>
  </si>
  <si>
    <r>
      <t xml:space="preserve">Подпрограмма 1 </t>
    </r>
    <r>
      <rPr>
        <sz val="20"/>
        <rFont val="Times New Roman"/>
        <family val="1"/>
      </rPr>
      <t>«Обеспечение реализации Муниципальной программы «Реализация основных направлений муниципальной политики в строительном комплексе Муниципального образования город Ирбит на 2017-2021 годы»</t>
    </r>
  </si>
  <si>
    <t>Количество приобретенного  жилья для граждан, отселяемых их ветхого и аварийного жилья</t>
  </si>
  <si>
    <t>Q2=0,93                                            Средняя результативность (недовыполнение плана)</t>
  </si>
  <si>
    <t>7.3.</t>
  </si>
  <si>
    <t>Количество субъектов малого и среднего предпринимательства – участников конкурсов, получивших финансовую поддержку</t>
  </si>
  <si>
    <r>
      <t xml:space="preserve">Подпрограмма 1 </t>
    </r>
    <r>
      <rPr>
        <sz val="20"/>
        <rFont val="Times New Roman"/>
        <family val="1"/>
      </rPr>
      <t>«Развитие субъектов малого и среднего предпринимательства Муниципального образования город Ирбит на 2017-2021 годы»</t>
    </r>
  </si>
  <si>
    <t>Q2=1,03                                           Высокая результативность</t>
  </si>
  <si>
    <t>Оценка - 4.        
Приемлемый уровень эффективности муниципальной подпрограммы. Возможен пересмотр  подпрограммы  в части высвобождения ресурсов и перенос их на следующие периоды или на другие муниципальные программы (подпрограммы)</t>
  </si>
  <si>
    <t>Q2=0,96                                           Высокая результативность</t>
  </si>
  <si>
    <r>
      <t xml:space="preserve">Подпрограмма 2 </t>
    </r>
    <r>
      <rPr>
        <sz val="20"/>
        <rFont val="Times New Roman"/>
        <family val="1"/>
      </rPr>
      <t>«Комплексные меры по профилактике правонарушений и преступлений в Муниципальном образовании город Ирбит на 2017-2021 годы»</t>
    </r>
  </si>
  <si>
    <t>Q2=0,94
Средняя результативность (недовыполнение плана)</t>
  </si>
  <si>
    <t>Оценка - 4.        
Приемлемый уровень эффективности муниципальной программы. 
Необходим более глубокий анализ причин, отклонений от плана.Возможен пересмотр  муниципальной программы  в части корректировки целевых показателей и/или выделения дополнительного финансирования</t>
  </si>
  <si>
    <t>Подпрограмма 3 «Осуществление градостроительной деятельности в Муниципальном образовании город Ирбит на 2018-2021 годы»</t>
  </si>
  <si>
    <t>7.2.5</t>
  </si>
  <si>
    <t>7.2.6</t>
  </si>
  <si>
    <t>Количество расселенных помещений</t>
  </si>
  <si>
    <t>Количество переселенных жителей</t>
  </si>
  <si>
    <r>
      <t xml:space="preserve">Подпрограмма 2 </t>
    </r>
    <r>
      <rPr>
        <sz val="20"/>
        <rFont val="Times New Roman"/>
        <family val="1"/>
      </rPr>
      <t>«Формирование жилфонда для переселения граждан из жилых помещений, признанных непригодными для проживания и (или) с высоким уровнем износа в Муниципальном образовании город Ирбит на 2017-2021 годы»</t>
    </r>
  </si>
  <si>
    <t>Количество отчетов об оценке  жилых помещений (квартир)</t>
  </si>
  <si>
    <t>Q2=1,27
Средняя результативность (перевыполнение плана)</t>
  </si>
  <si>
    <t xml:space="preserve">Оценка - 4.        
Приемлемый уровень эффективности подпрограммы.
Возможен пересмотр муниципальной программы  в части высвобождения финансовых ресурсов и перенос их на следующие периоды либо на другие муниципальные программы (подпрограммы)     </t>
  </si>
  <si>
    <t xml:space="preserve">Q2=1,21
 Средняя результативность (перевыполнение плана) </t>
  </si>
  <si>
    <t>Q2=1,21
 Средняя результативность (перевыполнение плана)</t>
  </si>
  <si>
    <t>Оценка - 3.        
Средний уровень эффективности муниципальной программы.
Необходим пересмотр муниципальной программы в части изменения целевых показателей (увеличение плановых значений), в части сокращения финансированияи переноса высвобожденных ресурсов на следующие периоды или другие муниципальные программы</t>
  </si>
  <si>
    <t xml:space="preserve">Q2=3,64                                            Низкая результативность (существенное перевыполнение плана) </t>
  </si>
  <si>
    <r>
      <t xml:space="preserve">Подпрограмма 1 </t>
    </r>
    <r>
      <rPr>
        <sz val="13"/>
        <rFont val="Times New Roman"/>
        <family val="1"/>
      </rPr>
      <t>«Развитие системы дошкольного образования в Муниципальном образовании город Ирбит на 2017-2021 годы»</t>
    </r>
  </si>
  <si>
    <r>
      <rPr>
        <b/>
        <sz val="13"/>
        <rFont val="Times New Roman"/>
        <family val="1"/>
      </rPr>
      <t xml:space="preserve">Оценка - 5.        </t>
    </r>
    <r>
      <rPr>
        <sz val="13"/>
        <rFont val="Times New Roman"/>
        <family val="1"/>
      </rPr>
      <t xml:space="preserve">
Высокая эффективность подпрограммы   </t>
    </r>
  </si>
  <si>
    <r>
      <t xml:space="preserve">Подпрограмма 2 </t>
    </r>
    <r>
      <rPr>
        <sz val="13"/>
        <rFont val="Times New Roman"/>
        <family val="1"/>
      </rPr>
      <t xml:space="preserve"> «Развитие системы общего образования в Муниципальном образовании город Ирбит на 2017-2021 годы»</t>
    </r>
  </si>
  <si>
    <r>
      <t xml:space="preserve">Подпрограмма 3 </t>
    </r>
    <r>
      <rPr>
        <sz val="13"/>
        <rFont val="Times New Roman"/>
        <family val="1"/>
      </rPr>
      <t>«Развитие системы дополнительного образования, системы отдыха и оздоровления детей и подростков в Муниципальном образовании город Ирбит на 2017-2021 годы»</t>
    </r>
  </si>
  <si>
    <r>
      <t xml:space="preserve">Подпрограмма 4 </t>
    </r>
    <r>
      <rPr>
        <sz val="13"/>
        <rFont val="Times New Roman"/>
        <family val="1"/>
      </rPr>
      <t>«Обеспечение реализации Муниципальной программы «Развитие системы образования в Муниципальном образовании город Ирбит на 2017-2021 годы»</t>
    </r>
  </si>
  <si>
    <r>
      <t xml:space="preserve">Подпрограмма 5 </t>
    </r>
    <r>
      <rPr>
        <sz val="13"/>
        <rFont val="Times New Roman"/>
        <family val="1"/>
      </rPr>
      <t>«Развитие образования в сфере физической культуры и спорта в Муниципальном образовании город Ирбит на 2017-2021 годы»</t>
    </r>
  </si>
  <si>
    <r>
      <t xml:space="preserve">Подпрограмма 1 </t>
    </r>
    <r>
      <rPr>
        <sz val="13"/>
        <rFont val="Times New Roman"/>
        <family val="1"/>
      </rPr>
      <t>«Обращение с твердыми бытовыми (коммунальными) отходами на территории Муниципального образования город Ирбит на 2017-2021 годы»</t>
    </r>
  </si>
  <si>
    <r>
      <t>Подпрограмма 2</t>
    </r>
    <r>
      <rPr>
        <sz val="13"/>
        <rFont val="Times New Roman"/>
        <family val="1"/>
      </rPr>
      <t xml:space="preserve"> «Предоставление субсидии на возмещение затрат организациям, оказывающим услуги бань в Муниципальном образовании город Ирбит на 2017-2021 годы»</t>
    </r>
  </si>
  <si>
    <r>
      <t>Подпрограмма 3</t>
    </r>
    <r>
      <rPr>
        <sz val="13"/>
        <rFont val="Times New Roman"/>
        <family val="1"/>
      </rPr>
      <t xml:space="preserve"> «Благоустройство территории в Муниципальном образовании город Ирбит на 2017-2021 годы»</t>
    </r>
  </si>
  <si>
    <r>
      <t xml:space="preserve">Оценка - 4.        
</t>
    </r>
    <r>
      <rPr>
        <sz val="13"/>
        <rFont val="Times New Roman"/>
        <family val="1"/>
      </rPr>
      <t>Приемлемый уровень эффективности подпрограммы.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</rPr>
      <t xml:space="preserve">Возможен пересмотр подпрограммы  в части высвобождения финансовых ресурсов и перенос их на следующие периоды либо на другие муниципальные программы (подпрограммы)     </t>
    </r>
  </si>
  <si>
    <r>
      <t xml:space="preserve">Подпрограмма 4 </t>
    </r>
    <r>
      <rPr>
        <sz val="13"/>
        <rFont val="Times New Roman"/>
        <family val="1"/>
      </rPr>
      <t>«Энергосбережение и повышение энергетической эффективности в Муниципальном образовании  город Ирбит на  2017-2021 годы»</t>
    </r>
  </si>
  <si>
    <r>
      <t xml:space="preserve">Подпрограмма 5 </t>
    </r>
    <r>
      <rPr>
        <sz val="13"/>
        <rFont val="Times New Roman"/>
        <family val="1"/>
      </rPr>
      <t xml:space="preserve">«Газификация Муниципального образования город Ирбит на 2017-2021 годы» </t>
    </r>
  </si>
  <si>
    <r>
      <t xml:space="preserve">Оценка - 4.        
</t>
    </r>
    <r>
      <rPr>
        <sz val="13"/>
        <rFont val="Times New Roman"/>
        <family val="1"/>
      </rPr>
      <t xml:space="preserve">Приемлемый уровень эффективности подпрограммы. Необходим более глубокий анализ  причин отклонений от плана. Возможен пересмотр муниципальной подпрограммы в части корректировки целевых показателей и/или выделения дополнительного    
финансирования     
</t>
    </r>
  </si>
  <si>
    <r>
      <t xml:space="preserve">Подпрограмма 6 </t>
    </r>
    <r>
      <rPr>
        <sz val="13"/>
        <rFont val="Times New Roman"/>
        <family val="1"/>
      </rPr>
      <t>«Развитие и модернизация коммунальной инфраструктуры Муниципального образования  город Ирбит на  2017-2021 годы»</t>
    </r>
  </si>
  <si>
    <r>
      <t xml:space="preserve">Подпрограмма 7 </t>
    </r>
    <r>
      <rPr>
        <sz val="13"/>
        <rFont val="Times New Roman"/>
        <family val="1"/>
      </rPr>
      <t>«Обеспечение рационального и безопасного природопользования на территории Муниципального образования  город Ирбит на 2017-2021 годы»</t>
    </r>
  </si>
  <si>
    <r>
      <t xml:space="preserve">Подпрограмма 1 </t>
    </r>
    <r>
      <rPr>
        <sz val="13"/>
        <rFont val="Times New Roman"/>
        <family val="1"/>
      </rPr>
      <t>«Развитие сферы культуры и искусства в  Муниципальном образовании город Ирбит на 2017-2021 годы»</t>
    </r>
  </si>
  <si>
    <r>
      <t xml:space="preserve">Оценка - 3.    </t>
    </r>
    <r>
      <rPr>
        <sz val="13"/>
        <rFont val="Times New Roman"/>
        <family val="1"/>
      </rPr>
      <t xml:space="preserve">    
</t>
    </r>
    <r>
      <rPr>
        <b/>
        <sz val="13"/>
        <rFont val="Times New Roman"/>
        <family val="1"/>
      </rPr>
      <t>Средний уровень эффективности муниципальной подпрограммы.</t>
    </r>
    <r>
      <rPr>
        <sz val="13"/>
        <rFont val="Times New Roman"/>
        <family val="1"/>
      </rPr>
      <t xml:space="preserve">
Необходим пересмотр муниципальной подпрограммы в части изменения целевых показателей (увеличение плановых значений), в части сокращения финансированияи переноса высвобожденных ресурсов на следующие периоды или другие муниципальные программы (подпрограммы)</t>
    </r>
  </si>
  <si>
    <r>
      <t xml:space="preserve">Подпрограмма 2 </t>
    </r>
    <r>
      <rPr>
        <sz val="13"/>
        <rFont val="Times New Roman"/>
        <family val="1"/>
      </rPr>
      <t xml:space="preserve"> «Развитие дополнительного образования детей в сфере культуры и искусства в Муниципальном образовании город Ирбит на 2017-2021 годы»</t>
    </r>
  </si>
  <si>
    <r>
      <t xml:space="preserve">Подпрограмма 3 </t>
    </r>
    <r>
      <rPr>
        <sz val="13"/>
        <rFont val="Times New Roman"/>
        <family val="1"/>
      </rPr>
      <t>«Обеспечение реализации Муниципальной программы «Развитие сферы культуры в Муниципальном образовании город Ирбит на 2017-2021 годы»</t>
    </r>
  </si>
  <si>
    <r>
      <rPr>
        <b/>
        <sz val="13"/>
        <rFont val="Times New Roman"/>
        <family val="1"/>
      </rPr>
      <t xml:space="preserve">Оценка - 3.        
</t>
    </r>
    <r>
      <rPr>
        <sz val="13"/>
        <rFont val="Times New Roman"/>
        <family val="1"/>
      </rPr>
      <t>Средний уровень эффективности подпрограммы. Возможен пересмотр подпрограммы в части корректировки целевых показателей (уменьшение плановых значений) или выделения дополнительного финансирования</t>
    </r>
  </si>
  <si>
    <r>
      <t xml:space="preserve">Подпрограмма 1 </t>
    </r>
    <r>
      <rPr>
        <sz val="13"/>
        <rFont val="Times New Roman"/>
        <family val="1"/>
      </rPr>
      <t>«Молодежь Муниципального образования город Ирбит на 2017-2024 годы»</t>
    </r>
  </si>
  <si>
    <r>
      <t xml:space="preserve">Подпрограмма 2 </t>
    </r>
    <r>
      <rPr>
        <sz val="13"/>
        <rFont val="Times New Roman"/>
        <family val="1"/>
      </rPr>
      <t>«Патриотическое воспитание граждан Муниципального образования город Ирбит на 2017-2024 годы»</t>
    </r>
  </si>
  <si>
    <r>
      <t xml:space="preserve">Подпрограмма 3 </t>
    </r>
    <r>
      <rPr>
        <sz val="13"/>
        <rFont val="Times New Roman"/>
        <family val="1"/>
      </rPr>
      <t xml:space="preserve"> «Развитие физической культуры и спорта в  Муниципальном образовании город Ирбит на 2017-2024 годы»</t>
    </r>
  </si>
  <si>
    <r>
      <t xml:space="preserve">Подпрограмма 4 </t>
    </r>
    <r>
      <rPr>
        <sz val="13"/>
        <rFont val="Times New Roman"/>
        <family val="1"/>
      </rPr>
      <t xml:space="preserve"> «Развитие инфраструктуры объектов спорта муниципальной собственности в Муниципальном образовании город Ирбит на 2017-2024 годы»</t>
    </r>
  </si>
  <si>
    <r>
      <t xml:space="preserve">Подпрограмма 1 </t>
    </r>
    <r>
      <rPr>
        <sz val="13"/>
        <rFont val="Times New Roman"/>
        <family val="1"/>
      </rPr>
      <t>«Обеспечение жильем молодых семей  на территории Муниципального образования город Ирбит на 2017-2021 годы»</t>
    </r>
  </si>
  <si>
    <r>
      <t xml:space="preserve">Подпрограмма 2 </t>
    </r>
    <r>
      <rPr>
        <sz val="13"/>
        <rFont val="Times New Roman"/>
        <family val="1"/>
      </rPr>
      <t xml:space="preserve"> «Предоставление региональной поддержки молодым семьям на улучшение жилищных условий на территории Муниципального образования город Ирбит на 2017-2021 годы»</t>
    </r>
  </si>
  <si>
    <r>
      <t xml:space="preserve">Подпрограмма 1 </t>
    </r>
    <r>
      <rPr>
        <sz val="13"/>
        <rFont val="Times New Roman"/>
        <family val="1"/>
      </rPr>
      <t xml:space="preserve"> «Обеспечение реализации Муниципальной программы «Реализация основных направлений муниципальной политики в строительном комплексе Муниципального образования город Ирбит на 2017-2021 годы»</t>
    </r>
  </si>
  <si>
    <r>
      <t xml:space="preserve">Подпрограмма 2 </t>
    </r>
    <r>
      <rPr>
        <sz val="13"/>
        <rFont val="Times New Roman"/>
        <family val="1"/>
      </rPr>
      <t>«Формирование жилфонда для переселения граждан из жилых помещений, признанных непригодными для проживания и (или) с высоким уровнем износа в Муниципальном образовании город Ирбит на 2017-2021 годы»</t>
    </r>
  </si>
  <si>
    <r>
      <t xml:space="preserve">Подпрограмма 3 </t>
    </r>
    <r>
      <rPr>
        <sz val="13"/>
        <rFont val="Times New Roman"/>
        <family val="1"/>
      </rPr>
      <t>«Осуществление градостроительной деятельности в Муниципальном образовании город Ирбит на 2018-2021 годы»</t>
    </r>
  </si>
  <si>
    <r>
      <t xml:space="preserve">Подпрограмма 1 </t>
    </r>
    <r>
      <rPr>
        <sz val="13"/>
        <rFont val="Times New Roman"/>
        <family val="1"/>
      </rPr>
      <t>«Информатизация органов местного самоуправления Муниципального образования город Ирбит на 2017-2021 годы»</t>
    </r>
  </si>
  <si>
    <r>
      <t xml:space="preserve">Подпрограмма 2 </t>
    </r>
    <r>
      <rPr>
        <sz val="13"/>
        <rFont val="Times New Roman"/>
        <family val="1"/>
      </rPr>
      <t>«Организация транспортного обслуживания населения на территории Муниципального образования город Ирбит на 2017-2020 годы»</t>
    </r>
  </si>
  <si>
    <r>
      <t xml:space="preserve">Подпрограмма 3 </t>
    </r>
    <r>
      <rPr>
        <sz val="13"/>
        <rFont val="Times New Roman"/>
        <family val="1"/>
      </rPr>
      <t>«Строительство, реконструкция, ремонт и содержание автомобильных дорог Муниципального образования город Ирбит на 2017-2021 годы»</t>
    </r>
  </si>
  <si>
    <r>
      <rPr>
        <b/>
        <sz val="13"/>
        <rFont val="Times New Roman"/>
        <family val="1"/>
      </rPr>
      <t xml:space="preserve">Оценка - 2.        </t>
    </r>
    <r>
      <rPr>
        <sz val="13"/>
        <rFont val="Times New Roman"/>
        <family val="1"/>
      </rPr>
      <t xml:space="preserve">
Уровень эффективности подпрограммы ниже среднего. Необходим более глубокий анализ причин отклонения от плановых значений. Возможен пересмотр подпрограммы в части корректировки целевых показателей, выделения дополнительного финансирования. Если корректировка невозможна, то целесообразно поставить вопрос о досрочном прекращении муниципальной подпрограммы</t>
    </r>
  </si>
  <si>
    <r>
      <t xml:space="preserve">Подпрограмма 4 </t>
    </r>
    <r>
      <rPr>
        <sz val="13"/>
        <rFont val="Times New Roman"/>
        <family val="1"/>
      </rPr>
      <t>«Повышение безопасности дорожного движения на территории  Муниципального образования город Ирбит на 2017-2021 годы»</t>
    </r>
  </si>
  <si>
    <r>
      <rPr>
        <b/>
        <sz val="13"/>
        <rFont val="Times New Roman"/>
        <family val="1"/>
      </rPr>
      <t xml:space="preserve">Оценка - 1.        </t>
    </r>
    <r>
      <rPr>
        <sz val="13"/>
        <rFont val="Times New Roman"/>
        <family val="1"/>
      </rPr>
      <t xml:space="preserve">
Низкая эффективность подпрограммы. Необходим пересмотр подпрограммы в части корректировки значений целевых показателей (снижение плановых значений), увеличение финансирования на следующий период, пересмотр плана мероприятий и оптимизации системы управления.</t>
    </r>
  </si>
  <si>
    <r>
      <t xml:space="preserve">Подпрограмма 1 </t>
    </r>
    <r>
      <rPr>
        <sz val="13"/>
        <rFont val="Times New Roman"/>
        <family val="1"/>
      </rPr>
      <t>«Развитие субъектов малого и среднего предпринимательства Муниципального образования город Ирбит на 2017-2021 годы»</t>
    </r>
  </si>
  <si>
    <r>
      <t xml:space="preserve">Подпрограмма 2 </t>
    </r>
    <r>
      <rPr>
        <sz val="13"/>
        <rFont val="Times New Roman"/>
        <family val="1"/>
      </rPr>
      <t>«Развитие внутреннего и въездного туризма на территории Муниципального образования город Ирбит на 2017-2021 годы»</t>
    </r>
  </si>
  <si>
    <r>
      <t xml:space="preserve">Подпрограмма 1 </t>
    </r>
    <r>
      <rPr>
        <sz val="13"/>
        <rFont val="Times New Roman"/>
        <family val="1"/>
      </rPr>
      <t xml:space="preserve">«Осуществление мер по защите населения и территорий от чрезвычайных ситуаций природного и техногенного характера, обеспечению пожарной безопасности на территории Муниципального образования город Ирбит на 2017-2021 годы» </t>
    </r>
  </si>
  <si>
    <r>
      <t xml:space="preserve">Подпрограмма 2 </t>
    </r>
    <r>
      <rPr>
        <sz val="13"/>
        <rFont val="Times New Roman"/>
        <family val="1"/>
      </rPr>
      <t>«Комплексные меры по профилактике правонарушений и преступлений в Муниципальном образовании город Ирбит на 2017-2021 годы»</t>
    </r>
  </si>
  <si>
    <r>
      <t xml:space="preserve">Оценка - 4.        
</t>
    </r>
    <r>
      <rPr>
        <sz val="13"/>
        <rFont val="Times New Roman"/>
        <family val="1"/>
      </rPr>
      <t>Приемлемый уровень эффективности подпрограммы.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</rPr>
      <t xml:space="preserve">Возможен пересмотр подпрограммы  в части корректировки целевых показателей, высвобождения финансовых ресурсов и перенос ресурсов на следующие периоды либо на другие муниципальные программы (подпрограммы)     </t>
    </r>
  </si>
  <si>
    <r>
      <t xml:space="preserve">Подпрограмма 1 </t>
    </r>
    <r>
      <rPr>
        <sz val="13"/>
        <rFont val="Times New Roman"/>
        <family val="1"/>
      </rPr>
      <t>«Меры социальной поддержки по оплате жилого помещения и коммунальных  услуг населения Муниципального образования город Ирбит на 2017-2021 годы»</t>
    </r>
  </si>
  <si>
    <r>
      <rPr>
        <b/>
        <sz val="13"/>
        <rFont val="Times New Roman"/>
        <family val="1"/>
      </rPr>
      <t xml:space="preserve">Оценка - 5. </t>
    </r>
    <r>
      <rPr>
        <sz val="13"/>
        <rFont val="Times New Roman"/>
        <family val="1"/>
      </rPr>
      <t xml:space="preserve">       
Высокая эффективность подпрограммы </t>
    </r>
  </si>
  <si>
    <r>
      <t xml:space="preserve">Подпрограмма 2 </t>
    </r>
    <r>
      <rPr>
        <sz val="13"/>
        <rFont val="Times New Roman"/>
        <family val="1"/>
      </rPr>
      <t>«Поддержка общественных организаций инвалидов, ветеранов войны и труда и социально ориентированных некоммерческих организаций Муниципального образования город Ирбит на 2017-2021 годы»</t>
    </r>
  </si>
  <si>
    <r>
      <t xml:space="preserve">Подпрограмма 1 </t>
    </r>
    <r>
      <rPr>
        <sz val="13"/>
        <rFont val="Times New Roman"/>
        <family val="1"/>
      </rPr>
      <t xml:space="preserve">«Противодействие коррупции в Муниципальном образовании город Ирбит на 2017-2021 годы» </t>
    </r>
  </si>
  <si>
    <r>
      <t xml:space="preserve">Подпрограмма 2 </t>
    </r>
    <r>
      <rPr>
        <sz val="13"/>
        <rFont val="Times New Roman"/>
        <family val="1"/>
      </rPr>
      <t xml:space="preserve">«Развитие кадровой политики в системе муниципального управления в Муниципальном образовании город Ирбит на 2017-2021 годы» </t>
    </r>
  </si>
  <si>
    <t>Q2=1,85                                             Низкая результативность (существенное перевыполнение плана)</t>
  </si>
  <si>
    <t xml:space="preserve">Оценка - 4.        
Приемлемый уровень эффективности муниципальной программы.
Возможен пересмотр муниципальной программы  в части корректировки целевых показателей, высвобождения финансовых ресурсов и перенос ресурсов на следующие периоды либо на другие муниципальные программы (подпрограммы)     </t>
  </si>
  <si>
    <t>Средняяя результативность (перевыполнение плана)</t>
  </si>
  <si>
    <t>Q2=1,08                                            Средняя результативность (перевыполнение плана)</t>
  </si>
  <si>
    <t xml:space="preserve">Оценка - 4.        
Приемлемый уровень эффективности муниципальной программы.
Возможен пересмотр муниципальной программы  в части высвобождения финансовых ресурсов и перенос ресурсов на следующие периоды либо на другие муниципальные программы (подпрограммы)     </t>
  </si>
  <si>
    <r>
      <t xml:space="preserve">Мероприятие 1: 
</t>
    </r>
    <r>
      <rPr>
        <sz val="16"/>
        <rFont val="Times New Roman"/>
        <family val="1"/>
      </rPr>
      <t>Проведение технической инвентаризации и кадастровых работ в отношении объектов муниципальной собственности для внесения их в Реестр муниципальной собственности, передачи в пользование и приватизации</t>
    </r>
  </si>
  <si>
    <r>
      <t xml:space="preserve">Мероприятие 2:
</t>
    </r>
    <r>
      <rPr>
        <sz val="16"/>
        <rFont val="Times New Roman"/>
        <family val="1"/>
      </rPr>
      <t>Проведение оценки объектов и размера платы их аренды для внесения сведений в Реестр муниципальной собственности, передачи в пользование и приватизации</t>
    </r>
  </si>
  <si>
    <r>
      <t xml:space="preserve">Мероприятие 3:
</t>
    </r>
    <r>
      <rPr>
        <sz val="16"/>
        <rFont val="Times New Roman"/>
        <family val="1"/>
      </rPr>
      <t>Проведение кадастровых работ в отношении земельных участков муниципальной собственности и земельных участков государственная собственность на которые не разграничена, постановка их на государственный кадастровый учет с целью их дальнейшего предоставления в пользование физическим и юридическим лицам</t>
    </r>
  </si>
  <si>
    <r>
      <t xml:space="preserve">Мероприятие 4:
</t>
    </r>
    <r>
      <rPr>
        <sz val="16"/>
        <rFont val="Times New Roman"/>
        <family val="1"/>
      </rPr>
      <t>Заключение договоров о сохранности  и оплате коммунальных услуг объектов, переданных в казну Муниципального образования город Ирбит</t>
    </r>
  </si>
  <si>
    <r>
      <t xml:space="preserve">Мероприятие 6:
</t>
    </r>
    <r>
      <rPr>
        <sz val="16"/>
        <rFont val="Times New Roman"/>
        <family val="1"/>
      </rPr>
      <t>Ремонт зданий и нежилых помещений находящихся в собственности Муниципального образования город Ирбит</t>
    </r>
  </si>
  <si>
    <r>
      <t xml:space="preserve">Мероприятие 7:
</t>
    </r>
    <r>
      <rPr>
        <sz val="16"/>
        <rFont val="Times New Roman"/>
        <family val="1"/>
      </rPr>
      <t>Комплексное обследование технического состояния зданий, помещений, находящихся в собственности Муниципального образования город Ирбит</t>
    </r>
  </si>
  <si>
    <t>3.8.</t>
  </si>
  <si>
    <r>
      <t xml:space="preserve">Мероприятие 8:
</t>
    </r>
    <r>
      <rPr>
        <sz val="16"/>
        <rFont val="Times New Roman"/>
        <family val="1"/>
      </rPr>
      <t>Проведение оценки жилых помещений (квартир) и определение размера выкупной цены в соответствии со статьей 32 Жилищного кодекса Российской Федерации</t>
    </r>
  </si>
  <si>
    <r>
      <rPr>
        <b/>
        <sz val="16"/>
        <rFont val="Times New Roman"/>
        <family val="1"/>
      </rPr>
      <t>Мероприятие 9:</t>
    </r>
    <r>
      <rPr>
        <sz val="16"/>
        <rFont val="Times New Roman"/>
        <family val="1"/>
      </rPr>
      <t xml:space="preserve">
Разработка документации по планировке территории и проекта межевания территории Муниципального образования город Ирбит</t>
    </r>
  </si>
  <si>
    <r>
      <t xml:space="preserve">Подпрограмма 1 </t>
    </r>
    <r>
      <rPr>
        <sz val="20"/>
        <rFont val="Times New Roman"/>
        <family val="1"/>
      </rPr>
      <t>«Развитие сферы культуры и искусства в  Муниципальном образовании город Ирбит на 2017-2021 годы»</t>
    </r>
  </si>
  <si>
    <r>
      <t xml:space="preserve">Мероприятие 1: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деятельности учреждений культуры</t>
    </r>
  </si>
  <si>
    <r>
      <t xml:space="preserve">Мероприятие 3: </t>
    </r>
    <r>
      <rPr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Капитальный ремонт здания МБУК МО город Ирбит "Дворец культуры им.В.К.Костевича"</t>
    </r>
  </si>
  <si>
    <r>
      <t xml:space="preserve">Мероприятие 6: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  </r>
  </si>
  <si>
    <r>
      <t xml:space="preserve">Мероприятие 8: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Поддержка творческой деятельности театра (создание новых постановок и укрепление материально-технической базы)</t>
    </r>
  </si>
  <si>
    <t>4.1.4.</t>
  </si>
  <si>
    <t>4.1.5.</t>
  </si>
  <si>
    <r>
      <t xml:space="preserve">Мероприятие 9: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Поддержка учреждений культуры - победителей конкурсного отбора на предоставление грантов</t>
    </r>
  </si>
  <si>
    <r>
      <t xml:space="preserve">Подпрограмма 2 </t>
    </r>
    <r>
      <rPr>
        <sz val="20"/>
        <rFont val="Times New Roman"/>
        <family val="1"/>
      </rPr>
      <t>«Развитие дополнительного образования детей в сфере культуры и искусства в Муниципальном образовании город Ирбит на 2017-2020 годы»</t>
    </r>
  </si>
  <si>
    <r>
      <t xml:space="preserve">Мероприятие 4: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предоставления дополнительного образования детей в сфере культуры и искусства в муниципальных организациях дополнительного образования</t>
    </r>
  </si>
  <si>
    <r>
      <t xml:space="preserve">Мероприятие 5: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Капитальный ремонт зданий и помещений, в которых размещаются муниципальные учреждения дополнительного образования, и (или) укрепление материально-технической базы таких учреждений</t>
    </r>
  </si>
  <si>
    <r>
      <t xml:space="preserve">Мероприятие 6: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организацию и проведение мероприятий по поддержке одаренных детей</t>
    </r>
  </si>
  <si>
    <r>
      <t xml:space="preserve">Мероприятие 13: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обеспечение деятельности органа местного самоуправления Управления культуры, физической культуры и спорта МО город Ирбит</t>
    </r>
  </si>
  <si>
    <r>
      <t xml:space="preserve">Мероприятие 14: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организацию и проведение общегородских мероприятий в сфере культуры и искусства</t>
    </r>
  </si>
  <si>
    <r>
      <t xml:space="preserve">Мероприятие 15: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Представительские и иные прочие  расходы в органах местного самоуправления</t>
    </r>
  </si>
  <si>
    <r>
      <t xml:space="preserve">Мероприятие 16: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обеспечение деятельности (оказания услуг) муниципальных учреждений культуры</t>
    </r>
  </si>
  <si>
    <r>
      <t xml:space="preserve">Мероприятие 1: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Мероприятия, направленные на формирование экономического мышления, создание условий в сфере труда и занятости, содействие в трудоустройстве, поддержке предпринимательских инициатив молодых ирбитчан</t>
    </r>
  </si>
  <si>
    <r>
      <t xml:space="preserve">Мероприятие 2: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Приобретение оборудования для учреждений по работе с молодежью</t>
    </r>
  </si>
  <si>
    <r>
      <t xml:space="preserve">Мероприятие 3: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Проведение мероприятий по работе с молодежью</t>
    </r>
  </si>
  <si>
    <r>
      <t xml:space="preserve">Мероприятие 4: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Развитие сети муниципальных учреждений по работе с молодежью и патриотическому воспитанию</t>
    </r>
  </si>
  <si>
    <r>
      <t xml:space="preserve">Мероприятие 5: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Расходы на обеспечение деятельности учреждения по работе с молодежью </t>
    </r>
  </si>
  <si>
    <r>
      <t xml:space="preserve">Мероприятие 6: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Укрепление материально-технической базы муниципальных учреждений по работе с молодежью</t>
    </r>
  </si>
  <si>
    <r>
      <t xml:space="preserve">Мероприятие 7: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Создание и обеспечение деятельности молодежных "коворкинг-центров"</t>
    </r>
  </si>
  <si>
    <t>5.1.7.</t>
  </si>
  <si>
    <t>5.1.8.</t>
  </si>
  <si>
    <r>
      <t xml:space="preserve">Мероприятие 8: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Реализация проектов по приоритетным направлениям работы с молодежью на территории Свердловской области </t>
    </r>
  </si>
  <si>
    <t>5.2.3.</t>
  </si>
  <si>
    <r>
      <t xml:space="preserve">Мероприятие 9: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Приобретение оборудования и инвентаря для организаций и учреждений, осуществляющих патриотическое воспитание граждан</t>
    </r>
  </si>
  <si>
    <r>
      <t xml:space="preserve">Мероприятие 10: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Участие в областных оборонно-спортивных лагерях и военно-спортивных играх на территории Свердловской области</t>
    </r>
  </si>
  <si>
    <r>
      <t xml:space="preserve">Мероприятие 11: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военно-спортивных игр, военно-спортивных мероприятий</t>
    </r>
  </si>
  <si>
    <r>
      <t xml:space="preserve">Мероприятие 12: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спортивно-массовых мероприятий городского уровня</t>
    </r>
  </si>
  <si>
    <r>
      <t xml:space="preserve">Мероприятие 13: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соревнований областного и федерального уровней</t>
    </r>
  </si>
  <si>
    <r>
      <t xml:space="preserve">Мероприятие 14: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соревнований для людей с ограниченными возможностями здоровья</t>
    </r>
  </si>
  <si>
    <r>
      <t xml:space="preserve">Мероприятие 17: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Пожизненное ежемесячное денежное вознаграждение главы города ветеранам мотоспорта</t>
    </r>
  </si>
  <si>
    <r>
      <t xml:space="preserve">Мероприятие 18: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Поэтапное внедрение и реализация Всероссийского физкультурно-спортивного комплекса "Готов к труду и обороне" (ГТО)</t>
    </r>
  </si>
  <si>
    <r>
      <t xml:space="preserve">Подпрограмма 4 </t>
    </r>
    <r>
      <rPr>
        <sz val="20"/>
        <rFont val="Times New Roman"/>
        <family val="1"/>
      </rPr>
      <t>«Развитие инфраструктуры объектов спорта муниципальной собственности в Муниципальном образовании город Ирбит на 2017-2024 годы»</t>
    </r>
  </si>
  <si>
    <r>
      <t xml:space="preserve">Мероприятие 19: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Реконструкция универсальной спортивной площадки с искусственным покрытием по адресу: г. Ирбит, ул.Пролетарская, 61 Б/1</t>
    </r>
  </si>
  <si>
    <r>
      <t xml:space="preserve">Мероприятие 20: </t>
    </r>
    <r>
      <rPr>
        <sz val="16"/>
        <rFont val="Times New Roman"/>
        <family val="1"/>
      </rPr>
      <t>Ремонт стрелкового тира на стадионе «Юность»</t>
    </r>
  </si>
  <si>
    <r>
      <t xml:space="preserve">Мероприятие 21: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Расходы на обеспечение деятельности (оказание услуг) муниципальных учреждений </t>
    </r>
  </si>
  <si>
    <r>
      <t xml:space="preserve">Мероприятие 24: </t>
    </r>
    <r>
      <rPr>
        <sz val="16"/>
        <rFont val="Times New Roman"/>
        <family val="1"/>
      </rPr>
      <t xml:space="preserve">Реконструкция стадиона «Юность»      </t>
    </r>
  </si>
  <si>
    <r>
      <t xml:space="preserve">Мероприятие 25:   </t>
    </r>
    <r>
      <rPr>
        <sz val="16"/>
        <color indexed="10"/>
        <rFont val="Times New Roman"/>
        <family val="1"/>
      </rPr>
      <t xml:space="preserve">Строительльство малой ледовой арены с искусственным льдом            </t>
    </r>
  </si>
  <si>
    <r>
      <t xml:space="preserve">Мероприятие 1:
</t>
    </r>
    <r>
      <rPr>
        <sz val="16"/>
        <rFont val="Times New Roman"/>
        <family val="1"/>
      </rPr>
      <t>Расходы на обеспечение деятельности (оказание услуг) муниципальных учреждений (МКУ МО город Ирбит «Служба заказчика – застройщика»)</t>
    </r>
  </si>
  <si>
    <r>
      <t xml:space="preserve">Мероприятие 2:
</t>
    </r>
    <r>
      <rPr>
        <sz val="16"/>
        <rFont val="Times New Roman"/>
        <family val="1"/>
      </rPr>
      <t>Капитальный ремонт и ремонт жилых помещений муниципального жилищного фонда</t>
    </r>
  </si>
  <si>
    <r>
      <t xml:space="preserve">Мероприятие 3:
</t>
    </r>
    <r>
      <rPr>
        <sz val="16"/>
        <rFont val="Times New Roman"/>
        <family val="1"/>
      </rPr>
      <t>Подготовка проектов реконструкции ветхого и аварийного муниципального жилищного фонда</t>
    </r>
  </si>
  <si>
    <r>
      <t xml:space="preserve">Мероприятие 4:
</t>
    </r>
    <r>
      <rPr>
        <sz val="16"/>
        <rFont val="Times New Roman"/>
        <family val="1"/>
      </rPr>
      <t>Приобретение жилья для граждан, отселяемых из ветхого и аварийного жилья</t>
    </r>
  </si>
  <si>
    <r>
      <t xml:space="preserve">Мероприятие 5:
</t>
    </r>
    <r>
      <rPr>
        <sz val="16"/>
        <rFont val="Times New Roman"/>
        <family val="1"/>
      </rPr>
      <t>Обследование ветхого и аварийного муниципального жилищного фонда</t>
    </r>
  </si>
  <si>
    <r>
      <t xml:space="preserve">Мероприятие 6:
</t>
    </r>
    <r>
      <rPr>
        <sz val="16"/>
        <rFont val="Times New Roman"/>
        <family val="1"/>
      </rPr>
      <t>Снос аварийного жилья для подготовки площадки под жилищное строительство</t>
    </r>
  </si>
  <si>
    <r>
      <t xml:space="preserve">Мероприятие 7:
</t>
    </r>
    <r>
      <rPr>
        <sz val="16"/>
        <rFont val="Times New Roman"/>
        <family val="1"/>
      </rPr>
      <t>Приобретение жилых помещений путем долевого участия</t>
    </r>
  </si>
  <si>
    <r>
      <t xml:space="preserve">Мероприятие 7:
</t>
    </r>
    <r>
      <rPr>
        <sz val="16"/>
        <rFont val="Times New Roman"/>
        <family val="1"/>
      </rPr>
      <t>Переселение граждан из жилых помещений, признанных непригодными для проживания</t>
    </r>
  </si>
  <si>
    <r>
      <t>Подпрограмма 3</t>
    </r>
    <r>
      <rPr>
        <sz val="20"/>
        <rFont val="Times New Roman"/>
        <family val="1"/>
      </rPr>
      <t xml:space="preserve"> "Осуществление градостроительной деятельности в Муниципальном образовании город Ирбит на 2018-2021 годы"</t>
    </r>
  </si>
  <si>
    <t>7.3.1.</t>
  </si>
  <si>
    <r>
      <t xml:space="preserve">Мероприятие 8: </t>
    </r>
    <r>
      <rPr>
        <sz val="16"/>
        <rFont val="Times New Roman"/>
        <family val="1"/>
      </rPr>
      <t>Разработка программы комплексного развития социальной инфраструктуры</t>
    </r>
  </si>
  <si>
    <t>7.3.2.</t>
  </si>
  <si>
    <r>
      <t xml:space="preserve">Мероприятие 9: </t>
    </r>
    <r>
      <rPr>
        <sz val="16"/>
        <rFont val="Times New Roman"/>
        <family val="1"/>
      </rPr>
      <t>Разработка проектов строительства объектов капитального строительства</t>
    </r>
  </si>
  <si>
    <t>7.3.3.</t>
  </si>
  <si>
    <r>
      <t xml:space="preserve">Мероприятие 12: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Переход к цифровой векторной модели пространственных данных для размещения в Региональной и Федеральной ИСОГД</t>
    </r>
  </si>
  <si>
    <t>Муниципальная программа «Повышение инвестиционной привлекательности Муниципального образования город Ирбит на 2017-2021 годы»</t>
  </si>
  <si>
    <r>
      <t xml:space="preserve">Мероприятие 1: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Предоставление субсидии на создание и (или) обеспечение деятельности организации, образующей инфраструктуру поддержки субъектов малого и среднего предпринимательства </t>
    </r>
  </si>
  <si>
    <r>
      <t xml:space="preserve">Мероприятие 2: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Предоставление субсидии организации инфраструктуры поддержки субъектов малого и среднего предпринимательства на реализацию мероприятий</t>
    </r>
  </si>
  <si>
    <r>
      <t xml:space="preserve">Подпрограмма 2 </t>
    </r>
    <r>
      <rPr>
        <sz val="20"/>
        <rFont val="Times New Roman"/>
        <family val="1"/>
      </rPr>
      <t>«Развитие внутреннего и въездного туризма на территории Муниципального образования город Ирбит на 2017-2021 годы»</t>
    </r>
  </si>
  <si>
    <r>
      <t xml:space="preserve">Мероприятие 3: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Предоставление субсидий организациям на мероприятия по развитию внутреннего и въездного туризма на территории Муниципального образования город Ирбит</t>
    </r>
  </si>
  <si>
    <r>
      <t xml:space="preserve">Мероприятие 4: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Организация проведения Ирбитской выставки-ярмарки            </t>
    </r>
  </si>
  <si>
    <r>
      <t xml:space="preserve">Мероприятие 5: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Благоустройство территорий объектов, предназначенных для организации досуга.</t>
    </r>
  </si>
  <si>
    <t>9.2.4.</t>
  </si>
  <si>
    <t>9.2.5.</t>
  </si>
  <si>
    <t>9.2.6.</t>
  </si>
  <si>
    <t>9.2.7.</t>
  </si>
  <si>
    <t>9.2.8.</t>
  </si>
  <si>
    <r>
      <t xml:space="preserve">Мероприятие 7: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Приобретение и (или) аренда выставочного оборудования в целях обеспечения участия субъектов народных художественных промыслов в областных, межрегиональных, всероссийских и международных выставочно-ярмарочных мероприятиях в сфере народных художественных промыслов </t>
    </r>
  </si>
  <si>
    <r>
      <t xml:space="preserve">Мероприятие 8: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Проведение специализированных выставок, ярмарок, фестивалей в сфере народных художественных промыслов </t>
    </r>
  </si>
  <si>
    <r>
      <t xml:space="preserve">Мероприятие 9: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Разработка и издание методических, информационных, справочных материалов по вопросам сохранения, возрождения и развития народных художественных промыслов (учебно-методических пособий, книг, журналов, справочников, брошюр, буклетов, каталогов, видеороликов, видеофильмов) с фиксацией указанных материалов на бумажном и (или) электронном носителях </t>
    </r>
  </si>
  <si>
    <r>
      <t xml:space="preserve">Мероприятие 10: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Размещение методических, информационных, справочных материалов в информационно-телекоммуникационной сети "Интернет" на официальных сайтах органов местного самоуправления муниципального образования, муниципальных учреждений культуры и (или) образования, местных средств массовой информации, на созданных сайтах, посвященных вопросам сохранения, возрождения и развития народных художественных промыслов, на видеохостинговых сайтах</t>
    </r>
  </si>
  <si>
    <r>
      <t xml:space="preserve">Мероприятие 11: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Развитие объектов, предназначенных для организации досуга</t>
    </r>
  </si>
  <si>
    <t xml:space="preserve">Q1=0,63
Неполное финансирование
</t>
  </si>
  <si>
    <t xml:space="preserve">Q1=0,69
Неполное финансирование
</t>
  </si>
  <si>
    <r>
      <t xml:space="preserve">Мероприятие 1: 
</t>
    </r>
    <r>
      <rPr>
        <sz val="16"/>
        <rFont val="Times New Roman"/>
        <family val="1"/>
      </rPr>
      <t>Обеспечение деятельности финансового управления администрации Муниципального образования город Ирбит</t>
    </r>
  </si>
  <si>
    <r>
      <t xml:space="preserve">Подпрограмма 1 </t>
    </r>
    <r>
      <rPr>
        <sz val="18"/>
        <rFont val="Times New Roman"/>
        <family val="1"/>
      </rPr>
      <t>«Осуществление мер по защите населения и территорий от чрезвычайных ситуаций природного и техногенного характера, обеспечению пожарной безопасности на территории Муниципального образования город Ирбит на 2017-2021 годы»</t>
    </r>
    <r>
      <rPr>
        <b/>
        <sz val="18"/>
        <rFont val="Times New Roman"/>
        <family val="1"/>
      </rPr>
      <t xml:space="preserve"> </t>
    </r>
  </si>
  <si>
    <r>
      <t xml:space="preserve">Мероприятие 1:
</t>
    </r>
    <r>
      <rPr>
        <sz val="16"/>
        <rFont val="Times New Roman"/>
        <family val="1"/>
      </rPr>
      <t xml:space="preserve">Расходы на обеспечение деятельности (оказание услуг) муниципальных учреждений </t>
    </r>
  </si>
  <si>
    <r>
      <t xml:space="preserve">Мероприятие 2:
</t>
    </r>
    <r>
      <rPr>
        <sz val="16"/>
        <rFont val="Times New Roman"/>
        <family val="1"/>
      </rPr>
      <t>Мероприятия по предупреждению и ликвидации последствий ЧС и стихийных бедствий, гражданской обороне</t>
    </r>
  </si>
  <si>
    <r>
      <t xml:space="preserve">Мероприятие 3:
</t>
    </r>
    <r>
      <rPr>
        <sz val="16"/>
        <rFont val="Times New Roman"/>
        <family val="1"/>
      </rPr>
      <t>Мероприятия по обеспечению пожарной безопасности</t>
    </r>
  </si>
  <si>
    <r>
      <t xml:space="preserve">Мероприятие 4:
</t>
    </r>
    <r>
      <rPr>
        <sz val="16"/>
        <rFont val="Times New Roman"/>
        <family val="1"/>
      </rPr>
      <t>Мероприятия по обеспечению безопасности граждан на территории Муниципального образования город Ирбит, профилактика правонарушений и преступлений, экстремизма и предотвращение терроризма</t>
    </r>
  </si>
  <si>
    <r>
      <t xml:space="preserve">Мероприятие 5:
</t>
    </r>
    <r>
      <rPr>
        <sz val="16"/>
        <rFont val="Times New Roman"/>
        <family val="1"/>
      </rPr>
      <t>Создание условий для деятельности добровольных формирований населения по охране общественного порядка.</t>
    </r>
  </si>
  <si>
    <r>
      <t xml:space="preserve">Мероприятие 6:
</t>
    </r>
    <r>
      <rPr>
        <sz val="16"/>
        <rFont val="Times New Roman"/>
        <family val="1"/>
      </rPr>
      <t>Оказание содействия лицам, овободившимся из мест лишения свободы, обратившимся по вопросу восставновления документов</t>
    </r>
  </si>
  <si>
    <t>Доля рассмотренных заявлений о выдаче градостроительных планов земельных участков, подготовлен-ных и выданных таких градостроительных планов</t>
  </si>
  <si>
    <t>Доля рассмотренных заявлений о выдаче разрешений на строительство объектов и выданных разрешений на строительство объектов</t>
  </si>
  <si>
    <t>Доля рассмотренных заявлений о выдаче разрешений на ввод в экс-плуатацию объектов капитального строительства и выданных разрешений на ввод в эксплуатацию объектов капитального строительства</t>
  </si>
  <si>
    <t>7.3.4.</t>
  </si>
  <si>
    <t>7.3.5.</t>
  </si>
  <si>
    <t>7.3.6.</t>
  </si>
  <si>
    <t>7.3.7.</t>
  </si>
  <si>
    <t>7.3.8.</t>
  </si>
  <si>
    <t>Количество разработанных проектов строительства объектов капитального строительства</t>
  </si>
  <si>
    <t>Количество проектов границ объектов культурного наследия и границ охранных зон объектов культурного наследия</t>
  </si>
  <si>
    <t>Разработка программы комплексного развития социальной инфраструктуры</t>
  </si>
  <si>
    <t>Количество проектов документации по планировке территории жилых районов Муниципального образования  город Ирбит</t>
  </si>
  <si>
    <t>Количество разработанных проектов планировки и проектов межевания территории линейных объектов</t>
  </si>
  <si>
    <t>Интеграция муниципальной информационной системы обеспечения градостроительной деятельности  в региональную ИСОГД и обеспечение доступа к ней ресурсоснабжающих организа-ций (РСО), действующих на территории города</t>
  </si>
  <si>
    <r>
      <t xml:space="preserve">Подпрограмма 1 </t>
    </r>
    <r>
      <rPr>
        <sz val="20"/>
        <rFont val="Times New Roman"/>
        <family val="1"/>
      </rPr>
      <t xml:space="preserve"> «Осуществление мер по защите населения и территорий от чрезвычайных ситуаций природного и техногенного характера, обеспечению пожарной безопасности на территории Муниципального образования город Ирбит на 2017-2021 годы» </t>
    </r>
  </si>
  <si>
    <t>7.3.9.</t>
  </si>
  <si>
    <t>Q2=1,58                                            Низкая результативность (существенное перевыполнение плана)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</si>
</sst>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#,##0.000_р_."/>
    <numFmt numFmtId="179" formatCode="0.000"/>
    <numFmt numFmtId="180" formatCode="#,##0.0000_р_."/>
    <numFmt numFmtId="181" formatCode="0.0000"/>
    <numFmt numFmtId="182" formatCode="#,##0.0_р_."/>
    <numFmt numFmtId="183" formatCode="#,##0.0"/>
    <numFmt numFmtId="184" formatCode="#,##0.000"/>
    <numFmt numFmtId="185" formatCode="#,##0_р_."/>
    <numFmt numFmtId="186" formatCode="#,##0.00000_р_."/>
    <numFmt numFmtId="187" formatCode="0.0%"/>
    <numFmt numFmtId="188" formatCode="0.00000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000_р_._-;\-* #,##0.0000_р_._-;_-* &quot;-&quot;??_р_._-;_-@_-"/>
    <numFmt numFmtId="192" formatCode="0.00000000"/>
    <numFmt numFmtId="193" formatCode="0.0000000"/>
    <numFmt numFmtId="194" formatCode="0.000000"/>
    <numFmt numFmtId="195" formatCode="[$-FC19]d\ mmmm\ yyyy\ &quot;г.&quot;"/>
    <numFmt numFmtId="196" formatCode="0.000%"/>
  </numFmts>
  <fonts count="10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8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20"/>
      <color indexed="12"/>
      <name val="Arial Cyr"/>
      <family val="0"/>
    </font>
    <font>
      <sz val="20"/>
      <name val="Arial Cyr"/>
      <family val="0"/>
    </font>
    <font>
      <b/>
      <sz val="16"/>
      <color indexed="56"/>
      <name val="Times New Roman"/>
      <family val="1"/>
    </font>
    <font>
      <b/>
      <sz val="20"/>
      <color indexed="30"/>
      <name val="Arial Cyr"/>
      <family val="0"/>
    </font>
    <font>
      <sz val="20"/>
      <color indexed="10"/>
      <name val="Arial Cyr"/>
      <family val="0"/>
    </font>
    <font>
      <b/>
      <sz val="20"/>
      <color indexed="10"/>
      <name val="Times New Roman"/>
      <family val="1"/>
    </font>
    <font>
      <sz val="18"/>
      <color indexed="8"/>
      <name val="Times New Roman"/>
      <family val="1"/>
    </font>
    <font>
      <b/>
      <sz val="17"/>
      <name val="Times New Roman"/>
      <family val="1"/>
    </font>
    <font>
      <sz val="15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0"/>
      <color indexed="10"/>
      <name val="Arial Cyr"/>
      <family val="0"/>
    </font>
    <font>
      <sz val="16"/>
      <color indexed="8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6"/>
      <color indexed="10"/>
      <name val="Arial Cyr"/>
      <family val="0"/>
    </font>
    <font>
      <sz val="18"/>
      <color indexed="10"/>
      <name val="Arial Cyr"/>
      <family val="0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0"/>
      <color rgb="FFFF0000"/>
      <name val="Arial Cyr"/>
      <family val="0"/>
    </font>
    <font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6"/>
      <color rgb="FFFF0000"/>
      <name val="Times New Roman"/>
      <family val="1"/>
    </font>
    <font>
      <sz val="16"/>
      <color rgb="FFFF0000"/>
      <name val="Arial Cyr"/>
      <family val="0"/>
    </font>
    <font>
      <sz val="18"/>
      <color rgb="FFFF0000"/>
      <name val="Arial Cyr"/>
      <family val="0"/>
    </font>
    <font>
      <sz val="20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9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4" borderId="10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left" wrapText="1"/>
    </xf>
    <xf numFmtId="0" fontId="6" fillId="32" borderId="1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9" fillId="0" borderId="0" xfId="0" applyFont="1" applyAlignment="1">
      <alignment wrapText="1"/>
    </xf>
    <xf numFmtId="178" fontId="21" fillId="0" borderId="0" xfId="0" applyNumberFormat="1" applyFont="1" applyAlignment="1">
      <alignment wrapText="1"/>
    </xf>
    <xf numFmtId="178" fontId="21" fillId="0" borderId="0" xfId="0" applyNumberFormat="1" applyFont="1" applyFill="1" applyAlignment="1">
      <alignment wrapText="1"/>
    </xf>
    <xf numFmtId="178" fontId="18" fillId="0" borderId="11" xfId="0" applyNumberFormat="1" applyFont="1" applyFill="1" applyBorder="1" applyAlignment="1">
      <alignment wrapText="1"/>
    </xf>
    <xf numFmtId="178" fontId="17" fillId="0" borderId="11" xfId="0" applyNumberFormat="1" applyFont="1" applyFill="1" applyBorder="1" applyAlignment="1">
      <alignment wrapText="1"/>
    </xf>
    <xf numFmtId="178" fontId="18" fillId="32" borderId="11" xfId="0" applyNumberFormat="1" applyFont="1" applyFill="1" applyBorder="1" applyAlignment="1">
      <alignment wrapText="1"/>
    </xf>
    <xf numFmtId="178" fontId="18" fillId="4" borderId="11" xfId="0" applyNumberFormat="1" applyFont="1" applyFill="1" applyBorder="1" applyAlignment="1">
      <alignment wrapText="1"/>
    </xf>
    <xf numFmtId="178" fontId="18" fillId="0" borderId="11" xfId="0" applyNumberFormat="1" applyFont="1" applyBorder="1" applyAlignment="1">
      <alignment wrapText="1"/>
    </xf>
    <xf numFmtId="178" fontId="18" fillId="32" borderId="10" xfId="0" applyNumberFormat="1" applyFont="1" applyFill="1" applyBorder="1" applyAlignment="1">
      <alignment wrapText="1"/>
    </xf>
    <xf numFmtId="178" fontId="22" fillId="0" borderId="0" xfId="0" applyNumberFormat="1" applyFont="1" applyAlignment="1">
      <alignment/>
    </xf>
    <xf numFmtId="178" fontId="18" fillId="4" borderId="10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178" fontId="18" fillId="33" borderId="11" xfId="0" applyNumberFormat="1" applyFont="1" applyFill="1" applyBorder="1" applyAlignment="1">
      <alignment wrapText="1"/>
    </xf>
    <xf numFmtId="178" fontId="17" fillId="33" borderId="11" xfId="0" applyNumberFormat="1" applyFont="1" applyFill="1" applyBorder="1" applyAlignment="1">
      <alignment wrapText="1"/>
    </xf>
    <xf numFmtId="178" fontId="17" fillId="33" borderId="13" xfId="0" applyNumberFormat="1" applyFont="1" applyFill="1" applyBorder="1" applyAlignment="1">
      <alignment wrapText="1"/>
    </xf>
    <xf numFmtId="178" fontId="17" fillId="33" borderId="11" xfId="0" applyNumberFormat="1" applyFont="1" applyFill="1" applyBorder="1" applyAlignment="1">
      <alignment vertical="top" wrapText="1"/>
    </xf>
    <xf numFmtId="178" fontId="17" fillId="33" borderId="10" xfId="0" applyNumberFormat="1" applyFont="1" applyFill="1" applyBorder="1" applyAlignment="1">
      <alignment wrapText="1"/>
    </xf>
    <xf numFmtId="178" fontId="25" fillId="0" borderId="0" xfId="0" applyNumberFormat="1" applyFont="1" applyAlignment="1">
      <alignment wrapText="1"/>
    </xf>
    <xf numFmtId="177" fontId="17" fillId="32" borderId="11" xfId="0" applyNumberFormat="1" applyFont="1" applyFill="1" applyBorder="1" applyAlignment="1">
      <alignment/>
    </xf>
    <xf numFmtId="177" fontId="17" fillId="4" borderId="11" xfId="0" applyNumberFormat="1" applyFont="1" applyFill="1" applyBorder="1" applyAlignment="1">
      <alignment/>
    </xf>
    <xf numFmtId="177" fontId="17" fillId="33" borderId="11" xfId="0" applyNumberFormat="1" applyFont="1" applyFill="1" applyBorder="1" applyAlignment="1">
      <alignment/>
    </xf>
    <xf numFmtId="177" fontId="17" fillId="0" borderId="11" xfId="0" applyNumberFormat="1" applyFont="1" applyFill="1" applyBorder="1" applyAlignment="1">
      <alignment/>
    </xf>
    <xf numFmtId="177" fontId="17" fillId="4" borderId="11" xfId="0" applyNumberFormat="1" applyFont="1" applyFill="1" applyBorder="1" applyAlignment="1">
      <alignment wrapText="1"/>
    </xf>
    <xf numFmtId="177" fontId="17" fillId="32" borderId="11" xfId="0" applyNumberFormat="1" applyFont="1" applyFill="1" applyBorder="1" applyAlignment="1">
      <alignment wrapText="1"/>
    </xf>
    <xf numFmtId="2" fontId="17" fillId="0" borderId="11" xfId="0" applyNumberFormat="1" applyFont="1" applyFill="1" applyBorder="1" applyAlignment="1">
      <alignment/>
    </xf>
    <xf numFmtId="178" fontId="25" fillId="0" borderId="0" xfId="0" applyNumberFormat="1" applyFont="1" applyFill="1" applyAlignment="1">
      <alignment wrapText="1"/>
    </xf>
    <xf numFmtId="183" fontId="17" fillId="4" borderId="11" xfId="0" applyNumberFormat="1" applyFont="1" applyFill="1" applyBorder="1" applyAlignment="1">
      <alignment/>
    </xf>
    <xf numFmtId="0" fontId="7" fillId="4" borderId="13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178" fontId="7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82" fontId="6" fillId="33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" fontId="7" fillId="4" borderId="11" xfId="0" applyNumberFormat="1" applyFont="1" applyFill="1" applyBorder="1" applyAlignment="1">
      <alignment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center" wrapText="1"/>
    </xf>
    <xf numFmtId="9" fontId="6" fillId="33" borderId="11" xfId="57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9" fontId="6" fillId="33" borderId="11" xfId="57" applyFont="1" applyFill="1" applyBorder="1" applyAlignment="1">
      <alignment horizontal="center" vertical="center" wrapText="1"/>
    </xf>
    <xf numFmtId="9" fontId="6" fillId="33" borderId="14" xfId="57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 wrapText="1"/>
    </xf>
    <xf numFmtId="9" fontId="6" fillId="0" borderId="11" xfId="57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87" fontId="6" fillId="33" borderId="11" xfId="57" applyNumberFormat="1" applyFont="1" applyFill="1" applyBorder="1" applyAlignment="1">
      <alignment horizontal="center" vertical="center"/>
    </xf>
    <xf numFmtId="2" fontId="0" fillId="0" borderId="0" xfId="57" applyNumberFormat="1" applyFont="1" applyAlignment="1">
      <alignment/>
    </xf>
    <xf numFmtId="2" fontId="28" fillId="32" borderId="11" xfId="0" applyNumberFormat="1" applyFont="1" applyFill="1" applyBorder="1" applyAlignment="1">
      <alignment horizontal="center" vertical="center" wrapText="1"/>
    </xf>
    <xf numFmtId="2" fontId="0" fillId="0" borderId="0" xfId="57" applyNumberFormat="1" applyFont="1" applyFill="1" applyAlignment="1">
      <alignment/>
    </xf>
    <xf numFmtId="2" fontId="0" fillId="0" borderId="0" xfId="0" applyNumberFormat="1" applyFill="1" applyAlignment="1">
      <alignment/>
    </xf>
    <xf numFmtId="49" fontId="7" fillId="33" borderId="11" xfId="0" applyNumberFormat="1" applyFont="1" applyFill="1" applyBorder="1" applyAlignment="1">
      <alignment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2" fontId="28" fillId="32" borderId="15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wrapText="1"/>
    </xf>
    <xf numFmtId="2" fontId="9" fillId="4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9" fontId="6" fillId="33" borderId="16" xfId="57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178" fontId="26" fillId="0" borderId="0" xfId="0" applyNumberFormat="1" applyFont="1" applyFill="1" applyBorder="1" applyAlignment="1">
      <alignment wrapText="1"/>
    </xf>
    <xf numFmtId="0" fontId="24" fillId="0" borderId="0" xfId="0" applyNumberFormat="1" applyFont="1" applyBorder="1" applyAlignment="1">
      <alignment/>
    </xf>
    <xf numFmtId="0" fontId="9" fillId="0" borderId="17" xfId="0" applyFont="1" applyFill="1" applyBorder="1" applyAlignment="1">
      <alignment horizontal="left" wrapText="1"/>
    </xf>
    <xf numFmtId="178" fontId="18" fillId="0" borderId="17" xfId="0" applyNumberFormat="1" applyFont="1" applyBorder="1" applyAlignment="1">
      <alignment wrapText="1"/>
    </xf>
    <xf numFmtId="2" fontId="17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wrapText="1"/>
    </xf>
    <xf numFmtId="178" fontId="18" fillId="0" borderId="19" xfId="0" applyNumberFormat="1" applyFont="1" applyBorder="1" applyAlignment="1">
      <alignment wrapText="1"/>
    </xf>
    <xf numFmtId="2" fontId="17" fillId="0" borderId="19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9" fontId="6" fillId="33" borderId="11" xfId="57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2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9" fillId="4" borderId="15" xfId="0" applyNumberFormat="1" applyFont="1" applyFill="1" applyBorder="1" applyAlignment="1">
      <alignment horizontal="center" vertical="center"/>
    </xf>
    <xf numFmtId="2" fontId="9" fillId="4" borderId="20" xfId="0" applyNumberFormat="1" applyFont="1" applyFill="1" applyBorder="1" applyAlignment="1">
      <alignment horizontal="center" vertical="center"/>
    </xf>
    <xf numFmtId="185" fontId="17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178" fontId="18" fillId="0" borderId="11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2" fontId="9" fillId="4" borderId="11" xfId="57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left" vertical="top"/>
    </xf>
    <xf numFmtId="0" fontId="6" fillId="4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31" fillId="4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left" vertical="top" wrapText="1"/>
    </xf>
    <xf numFmtId="0" fontId="6" fillId="32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77" fontId="6" fillId="32" borderId="11" xfId="0" applyNumberFormat="1" applyFont="1" applyFill="1" applyBorder="1" applyAlignment="1">
      <alignment horizontal="left" vertical="top" wrapText="1"/>
    </xf>
    <xf numFmtId="0" fontId="20" fillId="34" borderId="11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185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82" fontId="6" fillId="34" borderId="11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wrapText="1"/>
    </xf>
    <xf numFmtId="178" fontId="6" fillId="33" borderId="0" xfId="0" applyNumberFormat="1" applyFont="1" applyFill="1" applyAlignment="1">
      <alignment horizontal="left" wrapText="1"/>
    </xf>
    <xf numFmtId="178" fontId="17" fillId="33" borderId="11" xfId="60" applyNumberFormat="1" applyFont="1" applyFill="1" applyBorder="1" applyAlignment="1">
      <alignment wrapText="1"/>
    </xf>
    <xf numFmtId="178" fontId="18" fillId="33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left" vertical="center" wrapText="1"/>
    </xf>
    <xf numFmtId="9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top" wrapText="1"/>
    </xf>
    <xf numFmtId="0" fontId="6" fillId="34" borderId="0" xfId="0" applyFont="1" applyFill="1" applyAlignment="1">
      <alignment horizontal="left" vertical="center" wrapText="1"/>
    </xf>
    <xf numFmtId="49" fontId="7" fillId="34" borderId="13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177" fontId="6" fillId="34" borderId="11" xfId="60" applyNumberFormat="1" applyFont="1" applyFill="1" applyBorder="1" applyAlignment="1">
      <alignment horizontal="center" vertical="center" wrapText="1"/>
    </xf>
    <xf numFmtId="9" fontId="6" fillId="34" borderId="11" xfId="57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77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6" fillId="34" borderId="0" xfId="0" applyFont="1" applyFill="1" applyAlignment="1">
      <alignment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187" fontId="6" fillId="34" borderId="11" xfId="57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left" vertical="top" wrapText="1"/>
    </xf>
    <xf numFmtId="49" fontId="7" fillId="34" borderId="11" xfId="0" applyNumberFormat="1" applyFont="1" applyFill="1" applyBorder="1" applyAlignment="1">
      <alignment vertical="center" wrapText="1"/>
    </xf>
    <xf numFmtId="9" fontId="6" fillId="34" borderId="11" xfId="57" applyNumberFormat="1" applyFont="1" applyFill="1" applyBorder="1" applyAlignment="1">
      <alignment horizontal="center" vertical="center"/>
    </xf>
    <xf numFmtId="187" fontId="6" fillId="34" borderId="11" xfId="57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182" fontId="6" fillId="34" borderId="11" xfId="0" applyNumberFormat="1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center"/>
    </xf>
    <xf numFmtId="185" fontId="6" fillId="34" borderId="11" xfId="0" applyNumberFormat="1" applyFont="1" applyFill="1" applyBorder="1" applyAlignment="1">
      <alignment horizontal="center" wrapText="1"/>
    </xf>
    <xf numFmtId="9" fontId="6" fillId="34" borderId="15" xfId="57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9" fontId="6" fillId="0" borderId="11" xfId="57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top" wrapText="1"/>
    </xf>
    <xf numFmtId="185" fontId="20" fillId="0" borderId="11" xfId="0" applyNumberFormat="1" applyFont="1" applyFill="1" applyBorder="1" applyAlignment="1">
      <alignment horizontal="center" vertical="center" wrapText="1"/>
    </xf>
    <xf numFmtId="9" fontId="6" fillId="34" borderId="14" xfId="57" applyFont="1" applyFill="1" applyBorder="1" applyAlignment="1">
      <alignment horizontal="center" vertical="center"/>
    </xf>
    <xf numFmtId="178" fontId="85" fillId="33" borderId="0" xfId="0" applyNumberFormat="1" applyFont="1" applyFill="1" applyAlignment="1">
      <alignment horizontal="left" wrapText="1"/>
    </xf>
    <xf numFmtId="0" fontId="86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7" fillId="4" borderId="11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184" fontId="6" fillId="34" borderId="11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185" fontId="17" fillId="34" borderId="11" xfId="0" applyNumberFormat="1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14" fontId="20" fillId="34" borderId="11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horizontal="right"/>
    </xf>
    <xf numFmtId="2" fontId="34" fillId="0" borderId="0" xfId="0" applyNumberFormat="1" applyFont="1" applyAlignment="1">
      <alignment/>
    </xf>
    <xf numFmtId="0" fontId="88" fillId="34" borderId="11" xfId="0" applyFont="1" applyFill="1" applyBorder="1" applyAlignment="1">
      <alignment horizontal="center" vertical="center" wrapText="1"/>
    </xf>
    <xf numFmtId="0" fontId="89" fillId="34" borderId="11" xfId="0" applyFont="1" applyFill="1" applyBorder="1" applyAlignment="1">
      <alignment horizontal="center" vertical="center" wrapText="1"/>
    </xf>
    <xf numFmtId="178" fontId="17" fillId="4" borderId="11" xfId="0" applyNumberFormat="1" applyFont="1" applyFill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183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9" fontId="6" fillId="0" borderId="11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left" vertical="center"/>
    </xf>
    <xf numFmtId="9" fontId="6" fillId="33" borderId="14" xfId="57" applyNumberFormat="1" applyFont="1" applyFill="1" applyBorder="1" applyAlignment="1">
      <alignment horizontal="center" vertical="center"/>
    </xf>
    <xf numFmtId="9" fontId="6" fillId="0" borderId="14" xfId="57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35" borderId="11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wrapText="1"/>
    </xf>
    <xf numFmtId="0" fontId="20" fillId="0" borderId="11" xfId="0" applyFont="1" applyBorder="1" applyAlignment="1">
      <alignment horizontal="left" vertical="top" wrapText="1"/>
    </xf>
    <xf numFmtId="0" fontId="36" fillId="34" borderId="11" xfId="0" applyFont="1" applyFill="1" applyBorder="1" applyAlignment="1">
      <alignment horizontal="left" vertical="top" wrapText="1"/>
    </xf>
    <xf numFmtId="0" fontId="36" fillId="0" borderId="11" xfId="0" applyFont="1" applyFill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34" borderId="11" xfId="0" applyNumberFormat="1" applyFont="1" applyFill="1" applyBorder="1" applyAlignment="1">
      <alignment horizontal="center" vertical="center" wrapText="1"/>
    </xf>
    <xf numFmtId="2" fontId="28" fillId="36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84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77" fontId="17" fillId="34" borderId="11" xfId="0" applyNumberFormat="1" applyFont="1" applyFill="1" applyBorder="1" applyAlignment="1">
      <alignment/>
    </xf>
    <xf numFmtId="9" fontId="6" fillId="34" borderId="11" xfId="57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center" wrapText="1"/>
    </xf>
    <xf numFmtId="185" fontId="17" fillId="0" borderId="11" xfId="0" applyNumberFormat="1" applyFont="1" applyFill="1" applyBorder="1" applyAlignment="1">
      <alignment horizontal="center" vertical="center" wrapText="1"/>
    </xf>
    <xf numFmtId="182" fontId="17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90" fillId="34" borderId="11" xfId="0" applyFont="1" applyFill="1" applyBorder="1" applyAlignment="1">
      <alignment horizontal="center" vertical="center"/>
    </xf>
    <xf numFmtId="0" fontId="86" fillId="34" borderId="11" xfId="0" applyFont="1" applyFill="1" applyBorder="1" applyAlignment="1">
      <alignment/>
    </xf>
    <xf numFmtId="0" fontId="86" fillId="34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/>
    </xf>
    <xf numFmtId="0" fontId="86" fillId="0" borderId="11" xfId="0" applyFont="1" applyBorder="1" applyAlignment="1">
      <alignment wrapText="1"/>
    </xf>
    <xf numFmtId="0" fontId="86" fillId="0" borderId="11" xfId="0" applyFont="1" applyBorder="1" applyAlignment="1">
      <alignment/>
    </xf>
    <xf numFmtId="0" fontId="86" fillId="0" borderId="11" xfId="0" applyFont="1" applyBorder="1" applyAlignment="1">
      <alignment horizontal="center" vertical="center"/>
    </xf>
    <xf numFmtId="0" fontId="86" fillId="0" borderId="15" xfId="0" applyFont="1" applyBorder="1" applyAlignment="1">
      <alignment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91" fillId="0" borderId="13" xfId="0" applyFont="1" applyFill="1" applyBorder="1" applyAlignment="1">
      <alignment wrapText="1"/>
    </xf>
    <xf numFmtId="0" fontId="91" fillId="0" borderId="21" xfId="0" applyFont="1" applyFill="1" applyBorder="1" applyAlignment="1">
      <alignment wrapText="1"/>
    </xf>
    <xf numFmtId="0" fontId="92" fillId="0" borderId="21" xfId="0" applyFont="1" applyFill="1" applyBorder="1" applyAlignment="1">
      <alignment/>
    </xf>
    <xf numFmtId="0" fontId="92" fillId="0" borderId="13" xfId="0" applyFont="1" applyFill="1" applyBorder="1" applyAlignment="1">
      <alignment/>
    </xf>
    <xf numFmtId="0" fontId="92" fillId="0" borderId="0" xfId="0" applyFont="1" applyFill="1" applyAlignment="1">
      <alignment/>
    </xf>
    <xf numFmtId="0" fontId="93" fillId="0" borderId="0" xfId="0" applyFont="1" applyAlignment="1">
      <alignment/>
    </xf>
    <xf numFmtId="0" fontId="93" fillId="0" borderId="13" xfId="0" applyFont="1" applyFill="1" applyBorder="1" applyAlignment="1">
      <alignment/>
    </xf>
    <xf numFmtId="0" fontId="93" fillId="0" borderId="21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93" fillId="0" borderId="13" xfId="0" applyFont="1" applyFill="1" applyBorder="1" applyAlignment="1">
      <alignment/>
    </xf>
    <xf numFmtId="0" fontId="93" fillId="0" borderId="21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177" fontId="94" fillId="33" borderId="11" xfId="0" applyNumberFormat="1" applyFont="1" applyFill="1" applyBorder="1" applyAlignment="1">
      <alignment/>
    </xf>
    <xf numFmtId="0" fontId="93" fillId="0" borderId="13" xfId="0" applyFont="1" applyBorder="1" applyAlignment="1">
      <alignment/>
    </xf>
    <xf numFmtId="0" fontId="93" fillId="0" borderId="21" xfId="0" applyFont="1" applyBorder="1" applyAlignment="1">
      <alignment/>
    </xf>
    <xf numFmtId="0" fontId="93" fillId="0" borderId="10" xfId="0" applyFont="1" applyBorder="1" applyAlignment="1">
      <alignment/>
    </xf>
    <xf numFmtId="0" fontId="93" fillId="0" borderId="0" xfId="0" applyFont="1" applyFill="1" applyAlignment="1">
      <alignment/>
    </xf>
    <xf numFmtId="0" fontId="93" fillId="0" borderId="22" xfId="0" applyFont="1" applyBorder="1" applyAlignment="1">
      <alignment/>
    </xf>
    <xf numFmtId="0" fontId="91" fillId="0" borderId="0" xfId="0" applyFont="1" applyFill="1" applyBorder="1" applyAlignment="1">
      <alignment wrapText="1"/>
    </xf>
    <xf numFmtId="0" fontId="95" fillId="0" borderId="21" xfId="0" applyFont="1" applyFill="1" applyBorder="1" applyAlignment="1">
      <alignment horizontal="center" wrapText="1"/>
    </xf>
    <xf numFmtId="2" fontId="17" fillId="4" borderId="11" xfId="0" applyNumberFormat="1" applyFont="1" applyFill="1" applyBorder="1" applyAlignment="1">
      <alignment/>
    </xf>
    <xf numFmtId="2" fontId="17" fillId="32" borderId="11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83" fontId="17" fillId="0" borderId="11" xfId="0" applyNumberFormat="1" applyFont="1" applyFill="1" applyBorder="1" applyAlignment="1">
      <alignment/>
    </xf>
    <xf numFmtId="177" fontId="17" fillId="0" borderId="11" xfId="0" applyNumberFormat="1" applyFont="1" applyFill="1" applyBorder="1" applyAlignment="1">
      <alignment wrapText="1"/>
    </xf>
    <xf numFmtId="178" fontId="17" fillId="33" borderId="11" xfId="0" applyNumberFormat="1" applyFont="1" applyFill="1" applyBorder="1" applyAlignment="1">
      <alignment horizontal="right" wrapText="1"/>
    </xf>
    <xf numFmtId="0" fontId="20" fillId="4" borderId="11" xfId="0" applyFont="1" applyFill="1" applyBorder="1" applyAlignment="1">
      <alignment horizontal="left" vertical="top" wrapText="1"/>
    </xf>
    <xf numFmtId="178" fontId="96" fillId="33" borderId="11" xfId="0" applyNumberFormat="1" applyFont="1" applyFill="1" applyBorder="1" applyAlignment="1">
      <alignment wrapText="1"/>
    </xf>
    <xf numFmtId="178" fontId="94" fillId="33" borderId="11" xfId="0" applyNumberFormat="1" applyFont="1" applyFill="1" applyBorder="1" applyAlignment="1">
      <alignment wrapText="1"/>
    </xf>
    <xf numFmtId="177" fontId="94" fillId="0" borderId="11" xfId="0" applyNumberFormat="1" applyFont="1" applyFill="1" applyBorder="1" applyAlignment="1">
      <alignment/>
    </xf>
    <xf numFmtId="0" fontId="95" fillId="0" borderId="11" xfId="0" applyFont="1" applyFill="1" applyBorder="1" applyAlignment="1">
      <alignment horizontal="left" wrapText="1"/>
    </xf>
    <xf numFmtId="0" fontId="85" fillId="0" borderId="11" xfId="0" applyFont="1" applyFill="1" applyBorder="1" applyAlignment="1">
      <alignment horizontal="left" wrapText="1"/>
    </xf>
    <xf numFmtId="2" fontId="9" fillId="4" borderId="1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left" vertical="center" wrapText="1"/>
    </xf>
    <xf numFmtId="0" fontId="37" fillId="32" borderId="11" xfId="0" applyFont="1" applyFill="1" applyBorder="1" applyAlignment="1">
      <alignment vertical="center" wrapText="1"/>
    </xf>
    <xf numFmtId="0" fontId="37" fillId="32" borderId="11" xfId="0" applyFont="1" applyFill="1" applyBorder="1" applyAlignment="1">
      <alignment horizontal="center" vertical="center" wrapText="1"/>
    </xf>
    <xf numFmtId="2" fontId="37" fillId="32" borderId="11" xfId="0" applyNumberFormat="1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horizontal="center" vertical="center" wrapText="1"/>
    </xf>
    <xf numFmtId="2" fontId="36" fillId="33" borderId="11" xfId="0" applyNumberFormat="1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2" fontId="37" fillId="36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16" fontId="37" fillId="33" borderId="11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left" vertical="center"/>
    </xf>
    <xf numFmtId="2" fontId="37" fillId="34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36" borderId="11" xfId="0" applyFont="1" applyFill="1" applyBorder="1" applyAlignment="1">
      <alignment horizontal="center" vertical="center" wrapText="1"/>
    </xf>
    <xf numFmtId="2" fontId="36" fillId="34" borderId="11" xfId="0" applyNumberFormat="1" applyFont="1" applyFill="1" applyBorder="1" applyAlignment="1">
      <alignment horizontal="center" vertical="center" wrapText="1"/>
    </xf>
    <xf numFmtId="0" fontId="97" fillId="36" borderId="11" xfId="0" applyFont="1" applyFill="1" applyBorder="1" applyAlignment="1">
      <alignment horizontal="left" vertical="center"/>
    </xf>
    <xf numFmtId="0" fontId="37" fillId="36" borderId="11" xfId="0" applyFont="1" applyFill="1" applyBorder="1" applyAlignment="1">
      <alignment horizontal="left" vertical="center" wrapText="1"/>
    </xf>
    <xf numFmtId="2" fontId="18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38" fillId="0" borderId="21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9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177" fontId="17" fillId="34" borderId="11" xfId="0" applyNumberFormat="1" applyFont="1" applyFill="1" applyBorder="1" applyAlignment="1">
      <alignment wrapText="1"/>
    </xf>
    <xf numFmtId="183" fontId="17" fillId="34" borderId="11" xfId="0" applyNumberFormat="1" applyFont="1" applyFill="1" applyBorder="1" applyAlignment="1">
      <alignment/>
    </xf>
    <xf numFmtId="0" fontId="7" fillId="0" borderId="1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center" wrapText="1"/>
    </xf>
    <xf numFmtId="0" fontId="20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88" fillId="32" borderId="13" xfId="0" applyFont="1" applyFill="1" applyBorder="1" applyAlignment="1">
      <alignment horizontal="center" wrapText="1"/>
    </xf>
    <xf numFmtId="0" fontId="88" fillId="32" borderId="21" xfId="0" applyFont="1" applyFill="1" applyBorder="1" applyAlignment="1">
      <alignment horizontal="center" wrapText="1"/>
    </xf>
    <xf numFmtId="0" fontId="88" fillId="32" borderId="10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horizontal="center" wrapText="1"/>
    </xf>
    <xf numFmtId="0" fontId="11" fillId="32" borderId="21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1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91" fillId="4" borderId="13" xfId="0" applyFont="1" applyFill="1" applyBorder="1" applyAlignment="1">
      <alignment horizontal="center" wrapText="1"/>
    </xf>
    <xf numFmtId="0" fontId="91" fillId="4" borderId="21" xfId="0" applyFont="1" applyFill="1" applyBorder="1" applyAlignment="1">
      <alignment horizontal="center" wrapText="1"/>
    </xf>
    <xf numFmtId="0" fontId="91" fillId="4" borderId="10" xfId="0" applyFont="1" applyFill="1" applyBorder="1" applyAlignment="1">
      <alignment horizontal="center" wrapText="1"/>
    </xf>
    <xf numFmtId="0" fontId="91" fillId="0" borderId="13" xfId="0" applyFont="1" applyFill="1" applyBorder="1" applyAlignment="1">
      <alignment horizontal="center" wrapText="1"/>
    </xf>
    <xf numFmtId="0" fontId="91" fillId="0" borderId="21" xfId="0" applyFont="1" applyFill="1" applyBorder="1" applyAlignment="1">
      <alignment horizontal="center" wrapText="1"/>
    </xf>
    <xf numFmtId="0" fontId="91" fillId="0" borderId="10" xfId="0" applyFont="1" applyFill="1" applyBorder="1" applyAlignment="1">
      <alignment horizontal="center" wrapText="1"/>
    </xf>
    <xf numFmtId="0" fontId="15" fillId="32" borderId="13" xfId="0" applyFont="1" applyFill="1" applyBorder="1" applyAlignment="1">
      <alignment horizontal="center" wrapText="1"/>
    </xf>
    <xf numFmtId="0" fontId="15" fillId="32" borderId="21" xfId="0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98" fillId="32" borderId="13" xfId="0" applyFont="1" applyFill="1" applyBorder="1" applyAlignment="1">
      <alignment horizontal="center" wrapText="1"/>
    </xf>
    <xf numFmtId="0" fontId="98" fillId="32" borderId="21" xfId="0" applyFont="1" applyFill="1" applyBorder="1" applyAlignment="1">
      <alignment horizontal="center" wrapText="1"/>
    </xf>
    <xf numFmtId="0" fontId="98" fillId="32" borderId="10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21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8" fillId="32" borderId="13" xfId="0" applyFont="1" applyFill="1" applyBorder="1" applyAlignment="1">
      <alignment horizontal="left" vertical="top" wrapText="1"/>
    </xf>
    <xf numFmtId="0" fontId="18" fillId="32" borderId="21" xfId="0" applyFont="1" applyFill="1" applyBorder="1" applyAlignment="1">
      <alignment horizontal="left" vertical="top" wrapText="1"/>
    </xf>
    <xf numFmtId="0" fontId="18" fillId="32" borderId="10" xfId="0" applyFont="1" applyFill="1" applyBorder="1" applyAlignment="1">
      <alignment horizontal="left" vertical="top" wrapText="1"/>
    </xf>
    <xf numFmtId="0" fontId="18" fillId="4" borderId="13" xfId="0" applyFont="1" applyFill="1" applyBorder="1" applyAlignment="1">
      <alignment horizontal="left" vertical="top" wrapText="1"/>
    </xf>
    <xf numFmtId="0" fontId="18" fillId="4" borderId="21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18" fillId="4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horizontal="center" wrapText="1"/>
    </xf>
    <xf numFmtId="0" fontId="88" fillId="0" borderId="11" xfId="0" applyFont="1" applyFill="1" applyBorder="1" applyAlignment="1">
      <alignment horizontal="center" wrapText="1"/>
    </xf>
    <xf numFmtId="0" fontId="88" fillId="4" borderId="13" xfId="0" applyFont="1" applyFill="1" applyBorder="1" applyAlignment="1">
      <alignment horizontal="center" wrapText="1"/>
    </xf>
    <xf numFmtId="0" fontId="88" fillId="4" borderId="21" xfId="0" applyFont="1" applyFill="1" applyBorder="1" applyAlignment="1">
      <alignment horizontal="center" wrapText="1"/>
    </xf>
    <xf numFmtId="0" fontId="88" fillId="4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wrapText="1"/>
    </xf>
    <xf numFmtId="0" fontId="9" fillId="32" borderId="21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30" fillId="4" borderId="13" xfId="0" applyFont="1" applyFill="1" applyBorder="1" applyAlignment="1">
      <alignment horizontal="center" wrapText="1"/>
    </xf>
    <xf numFmtId="0" fontId="30" fillId="4" borderId="21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6" fontId="7" fillId="4" borderId="13" xfId="0" applyNumberFormat="1" applyFont="1" applyFill="1" applyBorder="1" applyAlignment="1">
      <alignment horizontal="center" vertical="top" wrapText="1"/>
    </xf>
    <xf numFmtId="16" fontId="7" fillId="4" borderId="21" xfId="0" applyNumberFormat="1" applyFont="1" applyFill="1" applyBorder="1" applyAlignment="1">
      <alignment horizontal="center" vertical="top" wrapText="1"/>
    </xf>
    <xf numFmtId="16" fontId="7" fillId="0" borderId="13" xfId="0" applyNumberFormat="1" applyFont="1" applyFill="1" applyBorder="1" applyAlignment="1">
      <alignment horizontal="center" vertical="top" wrapText="1"/>
    </xf>
    <xf numFmtId="16" fontId="7" fillId="0" borderId="2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7" fillId="33" borderId="13" xfId="0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88" fillId="0" borderId="1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91" fillId="0" borderId="13" xfId="0" applyFont="1" applyFill="1" applyBorder="1" applyAlignment="1">
      <alignment horizontal="left" vertical="top" wrapText="1"/>
    </xf>
    <xf numFmtId="0" fontId="91" fillId="0" borderId="21" xfId="0" applyFont="1" applyFill="1" applyBorder="1" applyAlignment="1">
      <alignment horizontal="left" vertical="top" wrapText="1"/>
    </xf>
    <xf numFmtId="0" fontId="91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wrapText="1"/>
    </xf>
    <xf numFmtId="0" fontId="99" fillId="0" borderId="11" xfId="0" applyFont="1" applyFill="1" applyBorder="1" applyAlignment="1">
      <alignment horizontal="center" wrapText="1"/>
    </xf>
    <xf numFmtId="0" fontId="91" fillId="33" borderId="11" xfId="0" applyFont="1" applyFill="1" applyBorder="1" applyAlignment="1">
      <alignment horizontal="center" vertical="top" wrapText="1"/>
    </xf>
    <xf numFmtId="0" fontId="16" fillId="4" borderId="11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21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6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23" fillId="4" borderId="13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top" wrapText="1"/>
    </xf>
    <xf numFmtId="0" fontId="11" fillId="4" borderId="13" xfId="62" applyFont="1" applyFill="1" applyBorder="1" applyAlignment="1">
      <alignment horizontal="center" wrapText="1"/>
    </xf>
    <xf numFmtId="0" fontId="11" fillId="4" borderId="21" xfId="62" applyFont="1" applyFill="1" applyBorder="1" applyAlignment="1">
      <alignment horizontal="center" wrapText="1"/>
    </xf>
    <xf numFmtId="0" fontId="11" fillId="4" borderId="10" xfId="62" applyFont="1" applyFill="1" applyBorder="1" applyAlignment="1">
      <alignment horizontal="center" wrapText="1"/>
    </xf>
    <xf numFmtId="14" fontId="7" fillId="0" borderId="13" xfId="0" applyNumberFormat="1" applyFont="1" applyBorder="1" applyAlignment="1">
      <alignment horizontal="center" vertical="top" wrapText="1"/>
    </xf>
    <xf numFmtId="0" fontId="23" fillId="32" borderId="13" xfId="0" applyFont="1" applyFill="1" applyBorder="1" applyAlignment="1">
      <alignment horizontal="center" vertical="top" wrapText="1"/>
    </xf>
    <xf numFmtId="0" fontId="23" fillId="32" borderId="21" xfId="0" applyFont="1" applyFill="1" applyBorder="1" applyAlignment="1">
      <alignment horizontal="center" vertical="top" wrapText="1"/>
    </xf>
    <xf numFmtId="0" fontId="23" fillId="32" borderId="1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8" fontId="9" fillId="0" borderId="33" xfId="0" applyNumberFormat="1" applyFont="1" applyBorder="1" applyAlignment="1">
      <alignment horizontal="center" vertical="top" wrapText="1"/>
    </xf>
    <xf numFmtId="178" fontId="9" fillId="0" borderId="30" xfId="0" applyNumberFormat="1" applyFont="1" applyBorder="1" applyAlignment="1">
      <alignment horizontal="center" vertical="top" wrapText="1"/>
    </xf>
    <xf numFmtId="178" fontId="9" fillId="0" borderId="34" xfId="0" applyNumberFormat="1" applyFont="1" applyBorder="1" applyAlignment="1">
      <alignment horizontal="center" vertical="top" wrapText="1"/>
    </xf>
    <xf numFmtId="178" fontId="9" fillId="0" borderId="32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7" fillId="4" borderId="13" xfId="0" applyFont="1" applyFill="1" applyBorder="1" applyAlignment="1">
      <alignment horizontal="left" vertical="top" wrapText="1"/>
    </xf>
    <xf numFmtId="0" fontId="17" fillId="4" borderId="21" xfId="0" applyFont="1" applyFill="1" applyBorder="1" applyAlignment="1">
      <alignment horizontal="left" vertical="top" wrapText="1"/>
    </xf>
    <xf numFmtId="0" fontId="17" fillId="4" borderId="10" xfId="0" applyFont="1" applyFill="1" applyBorder="1" applyAlignment="1">
      <alignment horizontal="left" vertical="top" wrapText="1"/>
    </xf>
    <xf numFmtId="0" fontId="30" fillId="0" borderId="13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19" fillId="0" borderId="2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99" fillId="32" borderId="13" xfId="0" applyFont="1" applyFill="1" applyBorder="1" applyAlignment="1">
      <alignment horizontal="center" wrapText="1"/>
    </xf>
    <xf numFmtId="0" fontId="99" fillId="32" borderId="21" xfId="0" applyFont="1" applyFill="1" applyBorder="1" applyAlignment="1">
      <alignment horizontal="center" wrapText="1"/>
    </xf>
    <xf numFmtId="0" fontId="99" fillId="32" borderId="10" xfId="0" applyFont="1" applyFill="1" applyBorder="1" applyAlignment="1">
      <alignment horizontal="center" wrapText="1"/>
    </xf>
    <xf numFmtId="0" fontId="88" fillId="4" borderId="11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35" fillId="4" borderId="13" xfId="62" applyFont="1" applyFill="1" applyBorder="1" applyAlignment="1">
      <alignment horizontal="center" wrapText="1"/>
    </xf>
    <xf numFmtId="0" fontId="35" fillId="4" borderId="21" xfId="62" applyFont="1" applyFill="1" applyBorder="1" applyAlignment="1">
      <alignment horizontal="center" wrapText="1"/>
    </xf>
    <xf numFmtId="0" fontId="35" fillId="4" borderId="10" xfId="62" applyFont="1" applyFill="1" applyBorder="1" applyAlignment="1">
      <alignment horizontal="center" wrapText="1"/>
    </xf>
    <xf numFmtId="0" fontId="88" fillId="0" borderId="21" xfId="0" applyFont="1" applyFill="1" applyBorder="1" applyAlignment="1">
      <alignment horizontal="center" wrapText="1"/>
    </xf>
    <xf numFmtId="0" fontId="88" fillId="0" borderId="10" xfId="0" applyFont="1" applyFill="1" applyBorder="1" applyAlignment="1">
      <alignment horizontal="center" wrapText="1"/>
    </xf>
    <xf numFmtId="0" fontId="18" fillId="32" borderId="15" xfId="0" applyFont="1" applyFill="1" applyBorder="1" applyAlignment="1">
      <alignment vertical="center" wrapText="1"/>
    </xf>
    <xf numFmtId="0" fontId="18" fillId="32" borderId="16" xfId="0" applyFont="1" applyFill="1" applyBorder="1" applyAlignment="1">
      <alignment vertical="center" wrapText="1"/>
    </xf>
    <xf numFmtId="0" fontId="18" fillId="32" borderId="14" xfId="0" applyFont="1" applyFill="1" applyBorder="1" applyAlignment="1">
      <alignment vertical="center" wrapText="1"/>
    </xf>
    <xf numFmtId="0" fontId="18" fillId="4" borderId="15" xfId="0" applyFont="1" applyFill="1" applyBorder="1" applyAlignment="1">
      <alignment vertical="center" wrapText="1"/>
    </xf>
    <xf numFmtId="0" fontId="18" fillId="4" borderId="16" xfId="0" applyFont="1" applyFill="1" applyBorder="1" applyAlignment="1">
      <alignment vertical="center" wrapText="1"/>
    </xf>
    <xf numFmtId="0" fontId="18" fillId="4" borderId="14" xfId="0" applyFont="1" applyFill="1" applyBorder="1" applyAlignment="1">
      <alignment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 wrapText="1"/>
    </xf>
    <xf numFmtId="0" fontId="18" fillId="32" borderId="15" xfId="0" applyFont="1" applyFill="1" applyBorder="1" applyAlignment="1">
      <alignment horizontal="left" vertical="center" wrapText="1"/>
    </xf>
    <xf numFmtId="0" fontId="18" fillId="32" borderId="16" xfId="0" applyFont="1" applyFill="1" applyBorder="1" applyAlignment="1">
      <alignment horizontal="left" vertical="center" wrapText="1"/>
    </xf>
    <xf numFmtId="0" fontId="18" fillId="32" borderId="14" xfId="0" applyFont="1" applyFill="1" applyBorder="1" applyAlignment="1">
      <alignment horizontal="left" vertical="center" wrapText="1"/>
    </xf>
    <xf numFmtId="0" fontId="17" fillId="4" borderId="15" xfId="0" applyFont="1" applyFill="1" applyBorder="1" applyAlignment="1">
      <alignment horizontal="left" vertical="center" wrapText="1"/>
    </xf>
    <xf numFmtId="0" fontId="17" fillId="4" borderId="16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8" fillId="4" borderId="33" xfId="0" applyFont="1" applyFill="1" applyBorder="1" applyAlignment="1">
      <alignment horizontal="left" vertical="center" wrapText="1"/>
    </xf>
    <xf numFmtId="0" fontId="86" fillId="0" borderId="11" xfId="0" applyFont="1" applyFill="1" applyBorder="1" applyAlignment="1">
      <alignment horizontal="center"/>
    </xf>
    <xf numFmtId="0" fontId="18" fillId="4" borderId="20" xfId="0" applyFont="1" applyFill="1" applyBorder="1" applyAlignment="1">
      <alignment vertical="center" wrapText="1"/>
    </xf>
    <xf numFmtId="0" fontId="18" fillId="4" borderId="33" xfId="0" applyFont="1" applyFill="1" applyBorder="1" applyAlignment="1">
      <alignment vertical="center" wrapText="1"/>
    </xf>
    <xf numFmtId="0" fontId="18" fillId="4" borderId="30" xfId="0" applyFont="1" applyFill="1" applyBorder="1" applyAlignment="1">
      <alignment vertical="center" wrapText="1"/>
    </xf>
    <xf numFmtId="0" fontId="18" fillId="32" borderId="11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vertical="center" wrapText="1"/>
    </xf>
    <xf numFmtId="0" fontId="17" fillId="4" borderId="16" xfId="0" applyFont="1" applyFill="1" applyBorder="1" applyAlignment="1">
      <alignment vertical="center" wrapText="1"/>
    </xf>
    <xf numFmtId="0" fontId="17" fillId="4" borderId="14" xfId="0" applyFont="1" applyFill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8" fillId="4" borderId="15" xfId="0" applyFont="1" applyFill="1" applyBorder="1" applyAlignment="1">
      <alignment horizontal="left" wrapText="1"/>
    </xf>
    <xf numFmtId="0" fontId="18" fillId="4" borderId="16" xfId="0" applyFont="1" applyFill="1" applyBorder="1" applyAlignment="1">
      <alignment horizontal="left" wrapText="1"/>
    </xf>
    <xf numFmtId="0" fontId="18" fillId="4" borderId="14" xfId="0" applyFont="1" applyFill="1" applyBorder="1" applyAlignment="1">
      <alignment horizontal="left" wrapText="1"/>
    </xf>
    <xf numFmtId="0" fontId="18" fillId="32" borderId="12" xfId="0" applyFont="1" applyFill="1" applyBorder="1" applyAlignment="1">
      <alignment horizontal="left" vertical="center" wrapText="1"/>
    </xf>
    <xf numFmtId="178" fontId="6" fillId="0" borderId="0" xfId="0" applyNumberFormat="1" applyFont="1" applyAlignment="1">
      <alignment horizontal="left" wrapText="1"/>
    </xf>
    <xf numFmtId="178" fontId="6" fillId="33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3"/>
  <sheetViews>
    <sheetView view="pageBreakPreview" zoomScale="50" zoomScaleNormal="75" zoomScaleSheetLayoutView="50" zoomScalePageLayoutView="0" workbookViewId="0" topLeftCell="A1">
      <selection activeCell="B141" sqref="B141:B144"/>
    </sheetView>
  </sheetViews>
  <sheetFormatPr defaultColWidth="9.00390625" defaultRowHeight="12.75"/>
  <cols>
    <col min="1" max="1" width="11.125" style="2" customWidth="1"/>
    <col min="2" max="2" width="171.625" style="20" customWidth="1"/>
    <col min="3" max="3" width="0.37109375" style="19" hidden="1" customWidth="1"/>
    <col min="4" max="4" width="38.00390625" style="1" hidden="1" customWidth="1"/>
    <col min="5" max="5" width="21.75390625" style="1" customWidth="1"/>
    <col min="6" max="6" width="28.75390625" style="39" customWidth="1"/>
    <col min="7" max="7" width="25.75390625" style="47" customWidth="1"/>
    <col min="8" max="8" width="18.125" style="29" customWidth="1"/>
    <col min="9" max="9" width="44.875" style="0" customWidth="1"/>
    <col min="12" max="13" width="14.375" style="0" bestFit="1" customWidth="1"/>
  </cols>
  <sheetData>
    <row r="1" ht="26.25">
      <c r="I1" s="88" t="s">
        <v>161</v>
      </c>
    </row>
    <row r="2" spans="1:7" ht="25.5" customHeight="1">
      <c r="A2" s="199"/>
      <c r="B2" s="511" t="s">
        <v>7</v>
      </c>
      <c r="C2" s="511"/>
      <c r="D2" s="511"/>
      <c r="E2" s="511"/>
      <c r="F2" s="511"/>
      <c r="G2" s="511"/>
    </row>
    <row r="3" spans="1:7" ht="25.5" customHeight="1">
      <c r="A3" s="199"/>
      <c r="B3" s="511" t="s">
        <v>318</v>
      </c>
      <c r="C3" s="511"/>
      <c r="D3" s="511"/>
      <c r="E3" s="511"/>
      <c r="F3" s="511"/>
      <c r="G3" s="511"/>
    </row>
    <row r="4" spans="1:7" ht="25.5" customHeight="1">
      <c r="A4" s="199"/>
      <c r="B4" s="511" t="s">
        <v>672</v>
      </c>
      <c r="C4" s="511"/>
      <c r="D4" s="511"/>
      <c r="E4" s="511"/>
      <c r="F4" s="511"/>
      <c r="G4" s="511"/>
    </row>
    <row r="5" ht="44.25" customHeight="1"/>
    <row r="6" spans="1:9" ht="23.25" customHeight="1">
      <c r="A6" s="448" t="s">
        <v>189</v>
      </c>
      <c r="B6" s="450" t="s">
        <v>3</v>
      </c>
      <c r="C6" s="512" t="s">
        <v>178</v>
      </c>
      <c r="D6" s="512" t="s">
        <v>190</v>
      </c>
      <c r="E6" s="519" t="s">
        <v>5</v>
      </c>
      <c r="F6" s="515" t="s">
        <v>4</v>
      </c>
      <c r="G6" s="515"/>
      <c r="H6" s="516"/>
      <c r="I6" s="426" t="s">
        <v>317</v>
      </c>
    </row>
    <row r="7" spans="1:9" ht="33" customHeight="1">
      <c r="A7" s="448"/>
      <c r="B7" s="450"/>
      <c r="C7" s="513"/>
      <c r="D7" s="513"/>
      <c r="E7" s="520"/>
      <c r="F7" s="517"/>
      <c r="G7" s="517"/>
      <c r="H7" s="518"/>
      <c r="I7" s="427"/>
    </row>
    <row r="8" spans="1:9" ht="66" customHeight="1">
      <c r="A8" s="449"/>
      <c r="B8" s="450"/>
      <c r="C8" s="514"/>
      <c r="D8" s="514"/>
      <c r="E8" s="521"/>
      <c r="F8" s="118" t="s">
        <v>333</v>
      </c>
      <c r="G8" s="119" t="s">
        <v>334</v>
      </c>
      <c r="H8" s="51" t="s">
        <v>336</v>
      </c>
      <c r="I8" s="428"/>
    </row>
    <row r="9" spans="1:10" ht="24.75" customHeight="1">
      <c r="A9" s="393">
        <v>1</v>
      </c>
      <c r="B9" s="399" t="s">
        <v>673</v>
      </c>
      <c r="C9" s="442" t="s">
        <v>199</v>
      </c>
      <c r="D9" s="378" t="s">
        <v>544</v>
      </c>
      <c r="E9" s="7" t="s">
        <v>191</v>
      </c>
      <c r="F9" s="25">
        <f>SUM(F10:F12)</f>
        <v>855244.2</v>
      </c>
      <c r="G9" s="25">
        <f>SUM(G10:G12)</f>
        <v>855201.4199999999</v>
      </c>
      <c r="H9" s="276">
        <f>G9/F9*100</f>
        <v>99.99499791989234</v>
      </c>
      <c r="I9" s="429" t="s">
        <v>337</v>
      </c>
      <c r="J9" s="277">
        <f>G9/F9</f>
        <v>0.9999499791989235</v>
      </c>
    </row>
    <row r="10" spans="1:10" ht="24.75" customHeight="1">
      <c r="A10" s="394"/>
      <c r="B10" s="400"/>
      <c r="C10" s="443"/>
      <c r="D10" s="379"/>
      <c r="E10" s="8" t="s">
        <v>236</v>
      </c>
      <c r="F10" s="25">
        <f aca="true" t="shared" si="0" ref="F10:G12">F14+F42+F82+F130+F150</f>
        <v>0</v>
      </c>
      <c r="G10" s="25">
        <f t="shared" si="0"/>
        <v>0</v>
      </c>
      <c r="H10" s="40">
        <v>0</v>
      </c>
      <c r="I10" s="430"/>
      <c r="J10" s="52"/>
    </row>
    <row r="11" spans="1:10" ht="24.75" customHeight="1">
      <c r="A11" s="394"/>
      <c r="B11" s="400"/>
      <c r="C11" s="443"/>
      <c r="D11" s="379"/>
      <c r="E11" s="8" t="s">
        <v>197</v>
      </c>
      <c r="F11" s="25">
        <f t="shared" si="0"/>
        <v>519853.5</v>
      </c>
      <c r="G11" s="25">
        <f t="shared" si="0"/>
        <v>519810.72</v>
      </c>
      <c r="H11" s="276">
        <f>G11/F11*100</f>
        <v>99.99177075849252</v>
      </c>
      <c r="I11" s="430"/>
      <c r="J11" s="52"/>
    </row>
    <row r="12" spans="1:10" ht="24.75" customHeight="1">
      <c r="A12" s="395"/>
      <c r="B12" s="401"/>
      <c r="C12" s="444"/>
      <c r="D12" s="380"/>
      <c r="E12" s="8" t="s">
        <v>198</v>
      </c>
      <c r="F12" s="25">
        <f t="shared" si="0"/>
        <v>335390.69999999995</v>
      </c>
      <c r="G12" s="25">
        <f t="shared" si="0"/>
        <v>335390.69999999995</v>
      </c>
      <c r="H12" s="276">
        <f>G12/F12*100</f>
        <v>100</v>
      </c>
      <c r="I12" s="431"/>
      <c r="J12" s="52"/>
    </row>
    <row r="13" spans="1:10" ht="24.75" customHeight="1">
      <c r="A13" s="390" t="s">
        <v>192</v>
      </c>
      <c r="B13" s="402" t="s">
        <v>661</v>
      </c>
      <c r="C13" s="445" t="s">
        <v>199</v>
      </c>
      <c r="D13" s="364"/>
      <c r="E13" s="11" t="s">
        <v>191</v>
      </c>
      <c r="F13" s="26">
        <f>SUM(F14:F16)</f>
        <v>372620.97</v>
      </c>
      <c r="G13" s="26">
        <f>SUM(G14:G16)</f>
        <v>372620.97</v>
      </c>
      <c r="H13" s="41">
        <f>G13/F13*100</f>
        <v>100</v>
      </c>
      <c r="I13" s="432" t="s">
        <v>337</v>
      </c>
      <c r="J13" s="52">
        <f>G13/F13</f>
        <v>1</v>
      </c>
    </row>
    <row r="14" spans="1:10" ht="24.75" customHeight="1">
      <c r="A14" s="391"/>
      <c r="B14" s="403"/>
      <c r="C14" s="446"/>
      <c r="D14" s="365"/>
      <c r="E14" s="12" t="s">
        <v>236</v>
      </c>
      <c r="F14" s="26">
        <f>F18+F22+F26</f>
        <v>0</v>
      </c>
      <c r="G14" s="26">
        <f>G18+G22+G26</f>
        <v>0</v>
      </c>
      <c r="H14" s="41">
        <v>0</v>
      </c>
      <c r="I14" s="433"/>
      <c r="J14" s="52"/>
    </row>
    <row r="15" spans="1:10" ht="24.75" customHeight="1">
      <c r="A15" s="391"/>
      <c r="B15" s="403"/>
      <c r="C15" s="446"/>
      <c r="D15" s="365"/>
      <c r="E15" s="12" t="s">
        <v>197</v>
      </c>
      <c r="F15" s="26">
        <f>F19+F23+F27+F39+F31+F35</f>
        <v>233919.3</v>
      </c>
      <c r="G15" s="26">
        <f>G19+G23+G27+G39+G31+G35</f>
        <v>233919.3</v>
      </c>
      <c r="H15" s="41">
        <f>G15/F15*100</f>
        <v>100</v>
      </c>
      <c r="I15" s="433"/>
      <c r="J15" s="52"/>
    </row>
    <row r="16" spans="1:10" ht="24.75" customHeight="1">
      <c r="A16" s="392"/>
      <c r="B16" s="404"/>
      <c r="C16" s="447"/>
      <c r="D16" s="366"/>
      <c r="E16" s="12" t="s">
        <v>198</v>
      </c>
      <c r="F16" s="26">
        <f>F20+F24+F28+F40+F32+F36</f>
        <v>138701.66999999998</v>
      </c>
      <c r="G16" s="26">
        <f>G20+G24+G28+G40+G32+G36</f>
        <v>138701.66999999998</v>
      </c>
      <c r="H16" s="41">
        <f>G16/F16*100</f>
        <v>100</v>
      </c>
      <c r="I16" s="434"/>
      <c r="J16" s="52"/>
    </row>
    <row r="17" spans="1:10" ht="24.75" customHeight="1">
      <c r="A17" s="346" t="s">
        <v>237</v>
      </c>
      <c r="B17" s="441" t="s">
        <v>347</v>
      </c>
      <c r="C17" s="337" t="s">
        <v>199</v>
      </c>
      <c r="D17" s="343"/>
      <c r="E17" s="5" t="s">
        <v>191</v>
      </c>
      <c r="F17" s="23">
        <f>SUM(F18:F20)</f>
        <v>0</v>
      </c>
      <c r="G17" s="23">
        <f>SUM(G18:G20)</f>
        <v>0</v>
      </c>
      <c r="H17" s="43">
        <v>0</v>
      </c>
      <c r="I17" s="255"/>
      <c r="J17" s="52"/>
    </row>
    <row r="18" spans="1:10" ht="24.75" customHeight="1">
      <c r="A18" s="346"/>
      <c r="B18" s="441"/>
      <c r="C18" s="337"/>
      <c r="D18" s="343"/>
      <c r="E18" s="6" t="s">
        <v>236</v>
      </c>
      <c r="F18" s="24">
        <v>0</v>
      </c>
      <c r="G18" s="24">
        <v>0</v>
      </c>
      <c r="H18" s="43">
        <v>0</v>
      </c>
      <c r="I18" s="256"/>
      <c r="J18" s="52"/>
    </row>
    <row r="19" spans="1:10" ht="24.75" customHeight="1">
      <c r="A19" s="346"/>
      <c r="B19" s="441"/>
      <c r="C19" s="337"/>
      <c r="D19" s="343"/>
      <c r="E19" s="6" t="s">
        <v>197</v>
      </c>
      <c r="F19" s="24">
        <v>0</v>
      </c>
      <c r="G19" s="24">
        <v>0</v>
      </c>
      <c r="H19" s="43">
        <v>0</v>
      </c>
      <c r="I19" s="256"/>
      <c r="J19" s="52"/>
    </row>
    <row r="20" spans="1:10" ht="24.75" customHeight="1">
      <c r="A20" s="346"/>
      <c r="B20" s="441"/>
      <c r="C20" s="337"/>
      <c r="D20" s="343"/>
      <c r="E20" s="6" t="s">
        <v>198</v>
      </c>
      <c r="F20" s="24">
        <v>0</v>
      </c>
      <c r="G20" s="24">
        <v>0</v>
      </c>
      <c r="H20" s="43">
        <v>0</v>
      </c>
      <c r="I20" s="256"/>
      <c r="J20" s="52"/>
    </row>
    <row r="21" spans="1:10" ht="24.75" customHeight="1">
      <c r="A21" s="346" t="s">
        <v>238</v>
      </c>
      <c r="B21" s="334" t="s">
        <v>298</v>
      </c>
      <c r="C21" s="337" t="s">
        <v>199</v>
      </c>
      <c r="D21" s="347"/>
      <c r="E21" s="5" t="s">
        <v>191</v>
      </c>
      <c r="F21" s="23">
        <f>SUM(F22:F24)</f>
        <v>133198.804</v>
      </c>
      <c r="G21" s="23">
        <f>SUM(G22:G24)</f>
        <v>133198.804</v>
      </c>
      <c r="H21" s="43">
        <f>G21/F21*100</f>
        <v>100</v>
      </c>
      <c r="I21" s="256"/>
      <c r="J21" s="52"/>
    </row>
    <row r="22" spans="1:10" ht="24.75" customHeight="1">
      <c r="A22" s="346"/>
      <c r="B22" s="335"/>
      <c r="C22" s="337"/>
      <c r="D22" s="347"/>
      <c r="E22" s="6" t="s">
        <v>236</v>
      </c>
      <c r="F22" s="24">
        <v>0</v>
      </c>
      <c r="G22" s="24">
        <v>0</v>
      </c>
      <c r="H22" s="43">
        <v>0</v>
      </c>
      <c r="I22" s="256"/>
      <c r="J22" s="52"/>
    </row>
    <row r="23" spans="1:10" ht="24.75" customHeight="1">
      <c r="A23" s="346"/>
      <c r="B23" s="335"/>
      <c r="C23" s="337"/>
      <c r="D23" s="347"/>
      <c r="E23" s="6" t="s">
        <v>197</v>
      </c>
      <c r="F23" s="24">
        <v>0</v>
      </c>
      <c r="G23" s="24">
        <v>0</v>
      </c>
      <c r="H23" s="43">
        <v>0</v>
      </c>
      <c r="I23" s="256"/>
      <c r="J23" s="52"/>
    </row>
    <row r="24" spans="1:10" ht="24.75" customHeight="1">
      <c r="A24" s="346"/>
      <c r="B24" s="336"/>
      <c r="C24" s="337"/>
      <c r="D24" s="347"/>
      <c r="E24" s="6" t="s">
        <v>198</v>
      </c>
      <c r="F24" s="24">
        <v>133198.804</v>
      </c>
      <c r="G24" s="24">
        <v>133198.804</v>
      </c>
      <c r="H24" s="43">
        <f>G24/F24*100</f>
        <v>100</v>
      </c>
      <c r="I24" s="256"/>
      <c r="J24" s="52"/>
    </row>
    <row r="25" spans="1:10" ht="24.75" customHeight="1">
      <c r="A25" s="346" t="s">
        <v>346</v>
      </c>
      <c r="B25" s="334" t="s">
        <v>302</v>
      </c>
      <c r="C25" s="337" t="s">
        <v>199</v>
      </c>
      <c r="D25" s="347"/>
      <c r="E25" s="5" t="s">
        <v>191</v>
      </c>
      <c r="F25" s="23">
        <f>SUM(F26:F28)</f>
        <v>232501.3</v>
      </c>
      <c r="G25" s="23">
        <f>SUM(G26:G28)</f>
        <v>232501.3</v>
      </c>
      <c r="H25" s="43">
        <f>G25/F25*100</f>
        <v>100</v>
      </c>
      <c r="I25" s="256"/>
      <c r="J25" s="52"/>
    </row>
    <row r="26" spans="1:10" ht="24.75" customHeight="1">
      <c r="A26" s="346"/>
      <c r="B26" s="335"/>
      <c r="C26" s="337"/>
      <c r="D26" s="347"/>
      <c r="E26" s="6" t="s">
        <v>236</v>
      </c>
      <c r="F26" s="24">
        <v>0</v>
      </c>
      <c r="G26" s="24">
        <v>0</v>
      </c>
      <c r="H26" s="43">
        <v>0</v>
      </c>
      <c r="I26" s="256"/>
      <c r="J26" s="52"/>
    </row>
    <row r="27" spans="1:10" ht="24.75" customHeight="1">
      <c r="A27" s="346"/>
      <c r="B27" s="335"/>
      <c r="C27" s="337"/>
      <c r="D27" s="347"/>
      <c r="E27" s="6" t="s">
        <v>197</v>
      </c>
      <c r="F27" s="24">
        <v>232501.3</v>
      </c>
      <c r="G27" s="24">
        <v>232501.3</v>
      </c>
      <c r="H27" s="43">
        <f>G27/F27*100</f>
        <v>100</v>
      </c>
      <c r="I27" s="256"/>
      <c r="J27" s="52"/>
    </row>
    <row r="28" spans="1:10" ht="24.75" customHeight="1">
      <c r="A28" s="346"/>
      <c r="B28" s="336"/>
      <c r="C28" s="337"/>
      <c r="D28" s="347"/>
      <c r="E28" s="6" t="s">
        <v>198</v>
      </c>
      <c r="F28" s="24">
        <v>0</v>
      </c>
      <c r="G28" s="24">
        <v>0</v>
      </c>
      <c r="H28" s="43">
        <v>0</v>
      </c>
      <c r="I28" s="256"/>
      <c r="J28" s="52"/>
    </row>
    <row r="29" spans="1:10" ht="24.75" customHeight="1">
      <c r="A29" s="346" t="s">
        <v>570</v>
      </c>
      <c r="B29" s="334" t="s">
        <v>676</v>
      </c>
      <c r="C29" s="337" t="s">
        <v>199</v>
      </c>
      <c r="D29" s="347"/>
      <c r="E29" s="5" t="s">
        <v>191</v>
      </c>
      <c r="F29" s="23">
        <f>SUM(F30:F32)</f>
        <v>4907.797</v>
      </c>
      <c r="G29" s="23">
        <f>SUM(G30:G32)</f>
        <v>4907.797</v>
      </c>
      <c r="H29" s="43">
        <f>G29/F29*100</f>
        <v>100</v>
      </c>
      <c r="I29" s="273"/>
      <c r="J29" s="52"/>
    </row>
    <row r="30" spans="1:10" ht="24.75" customHeight="1">
      <c r="A30" s="346"/>
      <c r="B30" s="335"/>
      <c r="C30" s="337"/>
      <c r="D30" s="347"/>
      <c r="E30" s="6" t="s">
        <v>236</v>
      </c>
      <c r="F30" s="24">
        <v>0</v>
      </c>
      <c r="G30" s="24">
        <v>0</v>
      </c>
      <c r="H30" s="43">
        <v>0</v>
      </c>
      <c r="I30" s="273"/>
      <c r="J30" s="52"/>
    </row>
    <row r="31" spans="1:10" ht="24.75" customHeight="1">
      <c r="A31" s="346"/>
      <c r="B31" s="335"/>
      <c r="C31" s="337"/>
      <c r="D31" s="347"/>
      <c r="E31" s="6" t="s">
        <v>197</v>
      </c>
      <c r="F31" s="24">
        <v>0</v>
      </c>
      <c r="G31" s="24">
        <v>0</v>
      </c>
      <c r="H31" s="43">
        <v>0</v>
      </c>
      <c r="I31" s="273"/>
      <c r="J31" s="52"/>
    </row>
    <row r="32" spans="1:10" ht="24.75" customHeight="1">
      <c r="A32" s="346"/>
      <c r="B32" s="336"/>
      <c r="C32" s="337"/>
      <c r="D32" s="347"/>
      <c r="E32" s="6" t="s">
        <v>198</v>
      </c>
      <c r="F32" s="24">
        <v>4907.797</v>
      </c>
      <c r="G32" s="24">
        <v>4907.797</v>
      </c>
      <c r="H32" s="43">
        <f>G32/F32*100</f>
        <v>100</v>
      </c>
      <c r="I32" s="273"/>
      <c r="J32" s="52"/>
    </row>
    <row r="33" spans="1:10" ht="24.75" customHeight="1">
      <c r="A33" s="346" t="s">
        <v>677</v>
      </c>
      <c r="B33" s="334" t="s">
        <v>679</v>
      </c>
      <c r="C33" s="337" t="s">
        <v>199</v>
      </c>
      <c r="D33" s="347"/>
      <c r="E33" s="5" t="s">
        <v>191</v>
      </c>
      <c r="F33" s="23">
        <f>SUM(F34:F36)</f>
        <v>1513.069</v>
      </c>
      <c r="G33" s="23">
        <f>SUM(G34:G36)</f>
        <v>1513.069</v>
      </c>
      <c r="H33" s="43">
        <f>G33/F33*100</f>
        <v>100</v>
      </c>
      <c r="I33" s="273"/>
      <c r="J33" s="52"/>
    </row>
    <row r="34" spans="1:10" ht="24.75" customHeight="1">
      <c r="A34" s="346"/>
      <c r="B34" s="335"/>
      <c r="C34" s="337"/>
      <c r="D34" s="347"/>
      <c r="E34" s="6" t="s">
        <v>236</v>
      </c>
      <c r="F34" s="24">
        <v>0</v>
      </c>
      <c r="G34" s="24">
        <v>0</v>
      </c>
      <c r="H34" s="43">
        <v>0</v>
      </c>
      <c r="I34" s="273"/>
      <c r="J34" s="52"/>
    </row>
    <row r="35" spans="1:10" ht="24.75" customHeight="1">
      <c r="A35" s="346"/>
      <c r="B35" s="335"/>
      <c r="C35" s="337"/>
      <c r="D35" s="347"/>
      <c r="E35" s="6" t="s">
        <v>197</v>
      </c>
      <c r="F35" s="24">
        <v>918</v>
      </c>
      <c r="G35" s="24">
        <v>918</v>
      </c>
      <c r="H35" s="43">
        <f>G35/F35*100</f>
        <v>100</v>
      </c>
      <c r="I35" s="273"/>
      <c r="J35" s="52"/>
    </row>
    <row r="36" spans="1:10" ht="24.75" customHeight="1">
      <c r="A36" s="346"/>
      <c r="B36" s="336"/>
      <c r="C36" s="337"/>
      <c r="D36" s="347"/>
      <c r="E36" s="6" t="s">
        <v>198</v>
      </c>
      <c r="F36" s="24">
        <v>595.069</v>
      </c>
      <c r="G36" s="24">
        <v>595.069</v>
      </c>
      <c r="H36" s="43">
        <f>G36/F36*100</f>
        <v>100</v>
      </c>
      <c r="I36" s="273"/>
      <c r="J36" s="52"/>
    </row>
    <row r="37" spans="1:10" ht="24.75" customHeight="1">
      <c r="A37" s="346" t="s">
        <v>678</v>
      </c>
      <c r="B37" s="334" t="s">
        <v>680</v>
      </c>
      <c r="C37" s="337" t="s">
        <v>199</v>
      </c>
      <c r="D37" s="347"/>
      <c r="E37" s="5" t="s">
        <v>191</v>
      </c>
      <c r="F37" s="23">
        <f>SUM(F38:F40)</f>
        <v>500</v>
      </c>
      <c r="G37" s="23">
        <f>SUM(G38:G40)</f>
        <v>500</v>
      </c>
      <c r="H37" s="43">
        <f>G37/F37*100</f>
        <v>100</v>
      </c>
      <c r="I37" s="196"/>
      <c r="J37" s="52"/>
    </row>
    <row r="38" spans="1:10" ht="24.75" customHeight="1">
      <c r="A38" s="346"/>
      <c r="B38" s="335"/>
      <c r="C38" s="337"/>
      <c r="D38" s="347"/>
      <c r="E38" s="6" t="s">
        <v>236</v>
      </c>
      <c r="F38" s="24">
        <v>0</v>
      </c>
      <c r="G38" s="24">
        <v>0</v>
      </c>
      <c r="H38" s="43">
        <v>0</v>
      </c>
      <c r="I38" s="196"/>
      <c r="J38" s="52"/>
    </row>
    <row r="39" spans="1:10" ht="24.75" customHeight="1">
      <c r="A39" s="346"/>
      <c r="B39" s="335"/>
      <c r="C39" s="337"/>
      <c r="D39" s="347"/>
      <c r="E39" s="6" t="s">
        <v>197</v>
      </c>
      <c r="F39" s="24">
        <v>500</v>
      </c>
      <c r="G39" s="24">
        <v>500</v>
      </c>
      <c r="H39" s="43">
        <f>G39/F39*100</f>
        <v>100</v>
      </c>
      <c r="I39" s="196"/>
      <c r="J39" s="52"/>
    </row>
    <row r="40" spans="1:10" ht="24.75" customHeight="1">
      <c r="A40" s="346"/>
      <c r="B40" s="336"/>
      <c r="C40" s="337"/>
      <c r="D40" s="347"/>
      <c r="E40" s="6" t="s">
        <v>198</v>
      </c>
      <c r="F40" s="24">
        <v>0</v>
      </c>
      <c r="G40" s="24">
        <v>0</v>
      </c>
      <c r="H40" s="43">
        <v>0</v>
      </c>
      <c r="I40" s="196"/>
      <c r="J40" s="52"/>
    </row>
    <row r="41" spans="1:10" ht="24.75" customHeight="1">
      <c r="A41" s="390" t="s">
        <v>193</v>
      </c>
      <c r="B41" s="402" t="s">
        <v>662</v>
      </c>
      <c r="C41" s="445" t="s">
        <v>199</v>
      </c>
      <c r="D41" s="435"/>
      <c r="E41" s="11" t="s">
        <v>191</v>
      </c>
      <c r="F41" s="26">
        <f>SUM(F42:F44)</f>
        <v>351284.475</v>
      </c>
      <c r="G41" s="26">
        <f>SUM(G42:G44)</f>
        <v>351245.875</v>
      </c>
      <c r="H41" s="41">
        <f>G41/F41*100</f>
        <v>99.98901175464701</v>
      </c>
      <c r="I41" s="432" t="s">
        <v>337</v>
      </c>
      <c r="J41" s="52">
        <f>G41/F41</f>
        <v>0.9998901175464701</v>
      </c>
    </row>
    <row r="42" spans="1:10" ht="24.75" customHeight="1">
      <c r="A42" s="391"/>
      <c r="B42" s="403"/>
      <c r="C42" s="446"/>
      <c r="D42" s="436"/>
      <c r="E42" s="12" t="s">
        <v>236</v>
      </c>
      <c r="F42" s="26">
        <f aca="true" t="shared" si="1" ref="F42:G44">F46+F50+F54+F58+F62+F78</f>
        <v>0</v>
      </c>
      <c r="G42" s="26">
        <f t="shared" si="1"/>
        <v>0</v>
      </c>
      <c r="H42" s="41">
        <v>0</v>
      </c>
      <c r="I42" s="433"/>
      <c r="J42" s="52"/>
    </row>
    <row r="43" spans="1:10" ht="24.75" customHeight="1">
      <c r="A43" s="391"/>
      <c r="B43" s="403"/>
      <c r="C43" s="446"/>
      <c r="D43" s="436"/>
      <c r="E43" s="12" t="s">
        <v>197</v>
      </c>
      <c r="F43" s="26">
        <f t="shared" si="1"/>
        <v>268958.8</v>
      </c>
      <c r="G43" s="26">
        <f t="shared" si="1"/>
        <v>268920.2</v>
      </c>
      <c r="H43" s="41">
        <f>G43/F43*100</f>
        <v>99.9856483595257</v>
      </c>
      <c r="I43" s="433"/>
      <c r="J43" s="52"/>
    </row>
    <row r="44" spans="1:10" ht="24.75" customHeight="1">
      <c r="A44" s="392"/>
      <c r="B44" s="404"/>
      <c r="C44" s="447"/>
      <c r="D44" s="437"/>
      <c r="E44" s="12" t="s">
        <v>198</v>
      </c>
      <c r="F44" s="26">
        <f t="shared" si="1"/>
        <v>82325.67499999999</v>
      </c>
      <c r="G44" s="26">
        <f t="shared" si="1"/>
        <v>82325.67499999999</v>
      </c>
      <c r="H44" s="41">
        <f>G44/F44*100</f>
        <v>100</v>
      </c>
      <c r="I44" s="434"/>
      <c r="J44" s="52"/>
    </row>
    <row r="45" spans="1:10" ht="24.75" customHeight="1">
      <c r="A45" s="421" t="s">
        <v>239</v>
      </c>
      <c r="B45" s="334" t="s">
        <v>681</v>
      </c>
      <c r="C45" s="337" t="s">
        <v>199</v>
      </c>
      <c r="D45" s="343"/>
      <c r="E45" s="5" t="s">
        <v>191</v>
      </c>
      <c r="F45" s="34">
        <f>SUM(F46:F48)</f>
        <v>2383.942</v>
      </c>
      <c r="G45" s="34">
        <f>SUM(G46:G48)</f>
        <v>2383.942</v>
      </c>
      <c r="H45" s="43">
        <f>G45/F45*100</f>
        <v>100</v>
      </c>
      <c r="I45" s="257"/>
      <c r="J45" s="52"/>
    </row>
    <row r="46" spans="1:10" ht="24.75" customHeight="1">
      <c r="A46" s="422"/>
      <c r="B46" s="335"/>
      <c r="C46" s="337"/>
      <c r="D46" s="343"/>
      <c r="E46" s="6" t="s">
        <v>236</v>
      </c>
      <c r="F46" s="35">
        <v>0</v>
      </c>
      <c r="G46" s="24">
        <v>0</v>
      </c>
      <c r="H46" s="43">
        <v>0</v>
      </c>
      <c r="I46" s="257"/>
      <c r="J46" s="52"/>
    </row>
    <row r="47" spans="1:10" ht="24.75" customHeight="1">
      <c r="A47" s="422"/>
      <c r="B47" s="335"/>
      <c r="C47" s="337"/>
      <c r="D47" s="343"/>
      <c r="E47" s="6" t="s">
        <v>197</v>
      </c>
      <c r="F47" s="35">
        <v>0</v>
      </c>
      <c r="G47" s="24">
        <v>0</v>
      </c>
      <c r="H47" s="43">
        <v>0</v>
      </c>
      <c r="I47" s="257"/>
      <c r="J47" s="52"/>
    </row>
    <row r="48" spans="1:10" ht="24.75" customHeight="1">
      <c r="A48" s="422"/>
      <c r="B48" s="335"/>
      <c r="C48" s="337"/>
      <c r="D48" s="343"/>
      <c r="E48" s="6" t="s">
        <v>198</v>
      </c>
      <c r="F48" s="35">
        <v>2383.942</v>
      </c>
      <c r="G48" s="35">
        <v>2383.942</v>
      </c>
      <c r="H48" s="43">
        <f>G48/F48*100</f>
        <v>100</v>
      </c>
      <c r="I48" s="257"/>
      <c r="J48" s="52"/>
    </row>
    <row r="49" spans="1:10" ht="24.75" customHeight="1">
      <c r="A49" s="346" t="s">
        <v>240</v>
      </c>
      <c r="B49" s="441" t="s">
        <v>682</v>
      </c>
      <c r="C49" s="337" t="s">
        <v>199</v>
      </c>
      <c r="D49" s="343"/>
      <c r="E49" s="5" t="s">
        <v>191</v>
      </c>
      <c r="F49" s="34">
        <f>SUM(F50:F52)</f>
        <v>79727.654</v>
      </c>
      <c r="G49" s="34">
        <f>SUM(G50:G52)</f>
        <v>79727.654</v>
      </c>
      <c r="H49" s="43">
        <f>G49/F49*100</f>
        <v>100</v>
      </c>
      <c r="I49" s="257"/>
      <c r="J49" s="52"/>
    </row>
    <row r="50" spans="1:10" ht="24.75" customHeight="1">
      <c r="A50" s="346"/>
      <c r="B50" s="441"/>
      <c r="C50" s="337"/>
      <c r="D50" s="343"/>
      <c r="E50" s="6" t="s">
        <v>236</v>
      </c>
      <c r="F50" s="35">
        <v>0</v>
      </c>
      <c r="G50" s="35">
        <v>0</v>
      </c>
      <c r="H50" s="43">
        <v>0</v>
      </c>
      <c r="I50" s="257"/>
      <c r="J50" s="52"/>
    </row>
    <row r="51" spans="1:10" ht="24.75" customHeight="1">
      <c r="A51" s="346"/>
      <c r="B51" s="441"/>
      <c r="C51" s="337"/>
      <c r="D51" s="343"/>
      <c r="E51" s="6" t="s">
        <v>197</v>
      </c>
      <c r="F51" s="35">
        <v>0</v>
      </c>
      <c r="G51" s="35">
        <v>0</v>
      </c>
      <c r="H51" s="43">
        <v>0</v>
      </c>
      <c r="I51" s="257"/>
      <c r="J51" s="52"/>
    </row>
    <row r="52" spans="1:10" ht="24.75" customHeight="1">
      <c r="A52" s="346"/>
      <c r="B52" s="441"/>
      <c r="C52" s="337"/>
      <c r="D52" s="343"/>
      <c r="E52" s="6" t="s">
        <v>198</v>
      </c>
      <c r="F52" s="35">
        <v>79727.654</v>
      </c>
      <c r="G52" s="35">
        <v>79727.654</v>
      </c>
      <c r="H52" s="43">
        <f>G52/F52*100</f>
        <v>100</v>
      </c>
      <c r="I52" s="257"/>
      <c r="J52" s="52"/>
    </row>
    <row r="53" spans="1:10" ht="24.75" customHeight="1">
      <c r="A53" s="421" t="s">
        <v>241</v>
      </c>
      <c r="B53" s="530" t="s">
        <v>683</v>
      </c>
      <c r="C53" s="458" t="s">
        <v>199</v>
      </c>
      <c r="D53" s="525"/>
      <c r="E53" s="5" t="s">
        <v>191</v>
      </c>
      <c r="F53" s="34">
        <f>SUM(F54:F56)</f>
        <v>219882.3</v>
      </c>
      <c r="G53" s="34">
        <f>SUM(G54:G56)</f>
        <v>219882.3</v>
      </c>
      <c r="H53" s="43">
        <f>G53/F53*100</f>
        <v>100</v>
      </c>
      <c r="I53" s="257"/>
      <c r="J53" s="52"/>
    </row>
    <row r="54" spans="1:10" ht="24.75" customHeight="1">
      <c r="A54" s="422"/>
      <c r="B54" s="531"/>
      <c r="C54" s="459"/>
      <c r="D54" s="526"/>
      <c r="E54" s="6" t="s">
        <v>236</v>
      </c>
      <c r="F54" s="35">
        <v>0</v>
      </c>
      <c r="G54" s="24">
        <v>0</v>
      </c>
      <c r="H54" s="43">
        <v>0</v>
      </c>
      <c r="I54" s="257"/>
      <c r="J54" s="52"/>
    </row>
    <row r="55" spans="1:10" ht="24.75" customHeight="1">
      <c r="A55" s="422"/>
      <c r="B55" s="531"/>
      <c r="C55" s="459"/>
      <c r="D55" s="526"/>
      <c r="E55" s="6" t="s">
        <v>197</v>
      </c>
      <c r="F55" s="35">
        <v>219882.3</v>
      </c>
      <c r="G55" s="35">
        <v>219882.3</v>
      </c>
      <c r="H55" s="43">
        <f>G55/F55*100</f>
        <v>100</v>
      </c>
      <c r="I55" s="257"/>
      <c r="J55" s="52"/>
    </row>
    <row r="56" spans="1:10" ht="24.75" customHeight="1">
      <c r="A56" s="423"/>
      <c r="B56" s="532"/>
      <c r="C56" s="460"/>
      <c r="D56" s="527"/>
      <c r="E56" s="6" t="s">
        <v>198</v>
      </c>
      <c r="F56" s="35">
        <v>0</v>
      </c>
      <c r="G56" s="24">
        <v>0</v>
      </c>
      <c r="H56" s="43">
        <v>0</v>
      </c>
      <c r="I56" s="257"/>
      <c r="J56" s="52"/>
    </row>
    <row r="57" spans="1:10" ht="24.75" customHeight="1">
      <c r="A57" s="421" t="s">
        <v>242</v>
      </c>
      <c r="B57" s="334" t="s">
        <v>684</v>
      </c>
      <c r="C57" s="458" t="s">
        <v>199</v>
      </c>
      <c r="D57" s="525"/>
      <c r="E57" s="5" t="s">
        <v>191</v>
      </c>
      <c r="F57" s="34">
        <f>SUM(F58:F60)</f>
        <v>48901</v>
      </c>
      <c r="G57" s="34">
        <f>SUM(G58:G60)</f>
        <v>48901</v>
      </c>
      <c r="H57" s="43">
        <f>G57/F57*100</f>
        <v>100</v>
      </c>
      <c r="I57" s="257"/>
      <c r="J57" s="52"/>
    </row>
    <row r="58" spans="1:10" ht="24.75" customHeight="1">
      <c r="A58" s="422"/>
      <c r="B58" s="528"/>
      <c r="C58" s="459"/>
      <c r="D58" s="526"/>
      <c r="E58" s="6" t="s">
        <v>236</v>
      </c>
      <c r="F58" s="35">
        <v>0</v>
      </c>
      <c r="G58" s="24">
        <v>0</v>
      </c>
      <c r="H58" s="43">
        <v>0</v>
      </c>
      <c r="I58" s="257"/>
      <c r="J58" s="52"/>
    </row>
    <row r="59" spans="1:10" ht="24.75" customHeight="1">
      <c r="A59" s="422"/>
      <c r="B59" s="528"/>
      <c r="C59" s="459"/>
      <c r="D59" s="526"/>
      <c r="E59" s="6" t="s">
        <v>197</v>
      </c>
      <c r="F59" s="35">
        <v>48901</v>
      </c>
      <c r="G59" s="35">
        <v>48901</v>
      </c>
      <c r="H59" s="43">
        <f>G59/F59*100</f>
        <v>100</v>
      </c>
      <c r="I59" s="257"/>
      <c r="J59" s="52"/>
    </row>
    <row r="60" spans="1:10" ht="24.75" customHeight="1">
      <c r="A60" s="423"/>
      <c r="B60" s="529"/>
      <c r="C60" s="460"/>
      <c r="D60" s="527"/>
      <c r="E60" s="6" t="s">
        <v>198</v>
      </c>
      <c r="F60" s="35">
        <v>0</v>
      </c>
      <c r="G60" s="24">
        <v>0</v>
      </c>
      <c r="H60" s="43">
        <v>0</v>
      </c>
      <c r="I60" s="257"/>
      <c r="J60" s="52"/>
    </row>
    <row r="61" spans="1:10" ht="24.75" customHeight="1">
      <c r="A61" s="346" t="s">
        <v>264</v>
      </c>
      <c r="B61" s="345" t="s">
        <v>685</v>
      </c>
      <c r="C61" s="337" t="s">
        <v>199</v>
      </c>
      <c r="D61" s="343"/>
      <c r="E61" s="5" t="s">
        <v>191</v>
      </c>
      <c r="F61" s="34">
        <f>SUM(F62:F64)</f>
        <v>175.5</v>
      </c>
      <c r="G61" s="34">
        <f>SUM(G62:G64)</f>
        <v>136.9</v>
      </c>
      <c r="H61" s="43">
        <f>G61/F61*100</f>
        <v>78.00569800569801</v>
      </c>
      <c r="I61" s="257"/>
      <c r="J61" s="52"/>
    </row>
    <row r="62" spans="1:10" ht="24.75" customHeight="1">
      <c r="A62" s="346"/>
      <c r="B62" s="345"/>
      <c r="C62" s="337"/>
      <c r="D62" s="343"/>
      <c r="E62" s="6" t="s">
        <v>236</v>
      </c>
      <c r="F62" s="35">
        <v>0</v>
      </c>
      <c r="G62" s="24">
        <v>0</v>
      </c>
      <c r="H62" s="43">
        <v>0</v>
      </c>
      <c r="I62" s="257"/>
      <c r="J62" s="52"/>
    </row>
    <row r="63" spans="1:10" ht="24.75" customHeight="1">
      <c r="A63" s="346"/>
      <c r="B63" s="345"/>
      <c r="C63" s="337"/>
      <c r="D63" s="343"/>
      <c r="E63" s="6" t="s">
        <v>197</v>
      </c>
      <c r="F63" s="35">
        <v>175.5</v>
      </c>
      <c r="G63" s="24">
        <v>136.9</v>
      </c>
      <c r="H63" s="43">
        <f>G63/F63*100</f>
        <v>78.00569800569801</v>
      </c>
      <c r="I63" s="257"/>
      <c r="J63" s="52"/>
    </row>
    <row r="64" spans="1:10" ht="24.75" customHeight="1">
      <c r="A64" s="346"/>
      <c r="B64" s="345"/>
      <c r="C64" s="337"/>
      <c r="D64" s="343"/>
      <c r="E64" s="6" t="s">
        <v>198</v>
      </c>
      <c r="F64" s="35">
        <v>0</v>
      </c>
      <c r="G64" s="24">
        <v>0</v>
      </c>
      <c r="H64" s="43">
        <v>0</v>
      </c>
      <c r="I64" s="257"/>
      <c r="J64" s="52"/>
    </row>
    <row r="65" spans="1:10" ht="24.75" customHeight="1" hidden="1">
      <c r="A65" s="346" t="s">
        <v>265</v>
      </c>
      <c r="B65" s="345" t="s">
        <v>688</v>
      </c>
      <c r="C65" s="240"/>
      <c r="D65" s="241"/>
      <c r="E65" s="5" t="s">
        <v>191</v>
      </c>
      <c r="F65" s="34">
        <f>SUM(F66:F68)</f>
        <v>0</v>
      </c>
      <c r="G65" s="34">
        <f>SUM(G66:G68)</f>
        <v>0</v>
      </c>
      <c r="H65" s="43" t="e">
        <f>G65/F65*100</f>
        <v>#DIV/0!</v>
      </c>
      <c r="I65" s="257"/>
      <c r="J65" s="52"/>
    </row>
    <row r="66" spans="1:10" ht="24.75" customHeight="1" hidden="1">
      <c r="A66" s="346"/>
      <c r="B66" s="345"/>
      <c r="C66" s="240"/>
      <c r="D66" s="241"/>
      <c r="E66" s="6" t="s">
        <v>236</v>
      </c>
      <c r="F66" s="35">
        <v>0</v>
      </c>
      <c r="G66" s="24">
        <v>0</v>
      </c>
      <c r="H66" s="43"/>
      <c r="I66" s="257"/>
      <c r="J66" s="52"/>
    </row>
    <row r="67" spans="1:10" ht="24.75" customHeight="1" hidden="1">
      <c r="A67" s="346"/>
      <c r="B67" s="345"/>
      <c r="C67" s="240"/>
      <c r="D67" s="241"/>
      <c r="E67" s="6" t="s">
        <v>197</v>
      </c>
      <c r="F67" s="35">
        <v>0</v>
      </c>
      <c r="G67" s="24">
        <v>0</v>
      </c>
      <c r="H67" s="43" t="e">
        <f>G67/F67*100</f>
        <v>#DIV/0!</v>
      </c>
      <c r="I67" s="257"/>
      <c r="J67" s="52"/>
    </row>
    <row r="68" spans="1:10" ht="24.75" customHeight="1" hidden="1">
      <c r="A68" s="346"/>
      <c r="B68" s="345"/>
      <c r="C68" s="240"/>
      <c r="D68" s="241"/>
      <c r="E68" s="6" t="s">
        <v>198</v>
      </c>
      <c r="F68" s="35">
        <v>0</v>
      </c>
      <c r="G68" s="24">
        <v>0</v>
      </c>
      <c r="H68" s="43"/>
      <c r="I68" s="257"/>
      <c r="J68" s="52"/>
    </row>
    <row r="69" spans="1:10" ht="24.75" customHeight="1" hidden="1">
      <c r="A69" s="346" t="s">
        <v>348</v>
      </c>
      <c r="B69" s="345" t="s">
        <v>689</v>
      </c>
      <c r="C69" s="240"/>
      <c r="D69" s="241"/>
      <c r="E69" s="5" t="s">
        <v>191</v>
      </c>
      <c r="F69" s="34">
        <f>SUM(F70:F72)</f>
        <v>0</v>
      </c>
      <c r="G69" s="34">
        <f>SUM(G70:G72)</f>
        <v>0</v>
      </c>
      <c r="H69" s="43" t="e">
        <f>G69/F69*100</f>
        <v>#DIV/0!</v>
      </c>
      <c r="I69" s="257"/>
      <c r="J69" s="52"/>
    </row>
    <row r="70" spans="1:10" ht="24.75" customHeight="1" hidden="1">
      <c r="A70" s="346"/>
      <c r="B70" s="345"/>
      <c r="C70" s="240"/>
      <c r="D70" s="241"/>
      <c r="E70" s="6" t="s">
        <v>236</v>
      </c>
      <c r="F70" s="35">
        <v>0</v>
      </c>
      <c r="G70" s="24">
        <v>0</v>
      </c>
      <c r="H70" s="43"/>
      <c r="I70" s="257"/>
      <c r="J70" s="52"/>
    </row>
    <row r="71" spans="1:10" ht="24.75" customHeight="1" hidden="1">
      <c r="A71" s="346"/>
      <c r="B71" s="345"/>
      <c r="C71" s="240"/>
      <c r="D71" s="241"/>
      <c r="E71" s="6" t="s">
        <v>197</v>
      </c>
      <c r="F71" s="35">
        <v>0</v>
      </c>
      <c r="G71" s="24">
        <v>0</v>
      </c>
      <c r="H71" s="43" t="e">
        <f>G71/F71*100</f>
        <v>#DIV/0!</v>
      </c>
      <c r="I71" s="257"/>
      <c r="J71" s="52"/>
    </row>
    <row r="72" spans="1:10" ht="24.75" customHeight="1" hidden="1">
      <c r="A72" s="346"/>
      <c r="B72" s="345"/>
      <c r="C72" s="240"/>
      <c r="D72" s="241"/>
      <c r="E72" s="6" t="s">
        <v>198</v>
      </c>
      <c r="F72" s="35">
        <v>0</v>
      </c>
      <c r="G72" s="24">
        <v>0</v>
      </c>
      <c r="H72" s="43"/>
      <c r="I72" s="257"/>
      <c r="J72" s="52"/>
    </row>
    <row r="73" spans="1:10" ht="24.75" customHeight="1" hidden="1">
      <c r="A73" s="346" t="s">
        <v>349</v>
      </c>
      <c r="B73" s="345" t="s">
        <v>690</v>
      </c>
      <c r="C73" s="240"/>
      <c r="D73" s="241"/>
      <c r="E73" s="5" t="s">
        <v>191</v>
      </c>
      <c r="F73" s="34">
        <f>SUM(F74:F76)</f>
        <v>0</v>
      </c>
      <c r="G73" s="34">
        <f>SUM(G74:G76)</f>
        <v>0</v>
      </c>
      <c r="H73" s="43" t="e">
        <f>G73/F73*100</f>
        <v>#DIV/0!</v>
      </c>
      <c r="I73" s="257"/>
      <c r="J73" s="52"/>
    </row>
    <row r="74" spans="1:10" ht="24.75" customHeight="1" hidden="1">
      <c r="A74" s="346"/>
      <c r="B74" s="345"/>
      <c r="C74" s="240"/>
      <c r="D74" s="241"/>
      <c r="E74" s="6" t="s">
        <v>236</v>
      </c>
      <c r="F74" s="35">
        <v>0</v>
      </c>
      <c r="G74" s="24">
        <v>0</v>
      </c>
      <c r="H74" s="43"/>
      <c r="I74" s="257"/>
      <c r="J74" s="52"/>
    </row>
    <row r="75" spans="1:10" ht="24.75" customHeight="1" hidden="1">
      <c r="A75" s="346"/>
      <c r="B75" s="345"/>
      <c r="C75" s="240"/>
      <c r="D75" s="241"/>
      <c r="E75" s="6" t="s">
        <v>197</v>
      </c>
      <c r="F75" s="35">
        <v>0</v>
      </c>
      <c r="G75" s="24">
        <v>0</v>
      </c>
      <c r="H75" s="43"/>
      <c r="I75" s="257"/>
      <c r="J75" s="52"/>
    </row>
    <row r="76" spans="1:10" ht="24.75" customHeight="1" hidden="1">
      <c r="A76" s="346"/>
      <c r="B76" s="345"/>
      <c r="C76" s="240"/>
      <c r="D76" s="241"/>
      <c r="E76" s="6" t="s">
        <v>198</v>
      </c>
      <c r="F76" s="35">
        <v>0</v>
      </c>
      <c r="G76" s="24">
        <v>0</v>
      </c>
      <c r="H76" s="43"/>
      <c r="I76" s="257"/>
      <c r="J76" s="52"/>
    </row>
    <row r="77" spans="1:10" ht="24.75" customHeight="1">
      <c r="A77" s="421" t="s">
        <v>687</v>
      </c>
      <c r="B77" s="334" t="s">
        <v>686</v>
      </c>
      <c r="C77" s="337" t="s">
        <v>199</v>
      </c>
      <c r="D77" s="525"/>
      <c r="E77" s="5" t="s">
        <v>191</v>
      </c>
      <c r="F77" s="34">
        <f>SUM(F78:F80)</f>
        <v>214.079</v>
      </c>
      <c r="G77" s="34">
        <f>SUM(G78:G80)</f>
        <v>214.079</v>
      </c>
      <c r="H77" s="43">
        <f>G77/F77*100</f>
        <v>100</v>
      </c>
      <c r="I77" s="257"/>
      <c r="J77" s="52"/>
    </row>
    <row r="78" spans="1:10" ht="24.75" customHeight="1">
      <c r="A78" s="422"/>
      <c r="B78" s="335"/>
      <c r="C78" s="337"/>
      <c r="D78" s="526"/>
      <c r="E78" s="6" t="s">
        <v>236</v>
      </c>
      <c r="F78" s="35">
        <v>0</v>
      </c>
      <c r="G78" s="35">
        <v>0</v>
      </c>
      <c r="H78" s="43">
        <v>0</v>
      </c>
      <c r="I78" s="257"/>
      <c r="J78" s="52"/>
    </row>
    <row r="79" spans="1:10" ht="24.75" customHeight="1">
      <c r="A79" s="422"/>
      <c r="B79" s="335"/>
      <c r="C79" s="337"/>
      <c r="D79" s="526"/>
      <c r="E79" s="6" t="s">
        <v>197</v>
      </c>
      <c r="F79" s="35">
        <v>0</v>
      </c>
      <c r="G79" s="35">
        <v>0</v>
      </c>
      <c r="H79" s="43">
        <v>0</v>
      </c>
      <c r="I79" s="257"/>
      <c r="J79" s="52"/>
    </row>
    <row r="80" spans="1:10" ht="24.75" customHeight="1">
      <c r="A80" s="423"/>
      <c r="B80" s="336"/>
      <c r="C80" s="337"/>
      <c r="D80" s="527"/>
      <c r="E80" s="6" t="s">
        <v>198</v>
      </c>
      <c r="F80" s="35">
        <v>214.079</v>
      </c>
      <c r="G80" s="35">
        <v>214.079</v>
      </c>
      <c r="H80" s="43">
        <f>G80/F80*100</f>
        <v>100</v>
      </c>
      <c r="I80" s="257"/>
      <c r="J80" s="52"/>
    </row>
    <row r="81" spans="1:10" ht="24.75" customHeight="1">
      <c r="A81" s="390" t="s">
        <v>194</v>
      </c>
      <c r="B81" s="402" t="s">
        <v>674</v>
      </c>
      <c r="C81" s="445" t="s">
        <v>199</v>
      </c>
      <c r="D81" s="435"/>
      <c r="E81" s="11" t="s">
        <v>191</v>
      </c>
      <c r="F81" s="30">
        <f>SUM(F82:F84)</f>
        <v>104086.324</v>
      </c>
      <c r="G81" s="30">
        <f>SUM(G82:G84)</f>
        <v>104082.144</v>
      </c>
      <c r="H81" s="275">
        <f>G81/F81*100</f>
        <v>99.9959841025801</v>
      </c>
      <c r="I81" s="432" t="s">
        <v>337</v>
      </c>
      <c r="J81" s="52">
        <f>G81/F81</f>
        <v>0.9999598410258009</v>
      </c>
    </row>
    <row r="82" spans="1:10" ht="24.75" customHeight="1">
      <c r="A82" s="391"/>
      <c r="B82" s="403"/>
      <c r="C82" s="446"/>
      <c r="D82" s="436"/>
      <c r="E82" s="12" t="s">
        <v>236</v>
      </c>
      <c r="F82" s="26">
        <f aca="true" t="shared" si="2" ref="F82:G84">F90+F126+F94+F86+F98+F102+F122+F118+F114+F110+F106</f>
        <v>0</v>
      </c>
      <c r="G82" s="26">
        <f t="shared" si="2"/>
        <v>0</v>
      </c>
      <c r="H82" s="41">
        <v>0</v>
      </c>
      <c r="I82" s="433"/>
      <c r="J82" s="52"/>
    </row>
    <row r="83" spans="1:10" ht="24.75" customHeight="1">
      <c r="A83" s="391"/>
      <c r="B83" s="403"/>
      <c r="C83" s="446"/>
      <c r="D83" s="436"/>
      <c r="E83" s="12" t="s">
        <v>197</v>
      </c>
      <c r="F83" s="26">
        <f t="shared" si="2"/>
        <v>16975.4</v>
      </c>
      <c r="G83" s="26">
        <f t="shared" si="2"/>
        <v>16971.22</v>
      </c>
      <c r="H83" s="275">
        <f>G83/F83*100</f>
        <v>99.97537613252118</v>
      </c>
      <c r="I83" s="433"/>
      <c r="J83" s="52"/>
    </row>
    <row r="84" spans="1:10" ht="24.75" customHeight="1">
      <c r="A84" s="392"/>
      <c r="B84" s="404"/>
      <c r="C84" s="447"/>
      <c r="D84" s="437"/>
      <c r="E84" s="12" t="s">
        <v>198</v>
      </c>
      <c r="F84" s="26">
        <f t="shared" si="2"/>
        <v>87110.924</v>
      </c>
      <c r="G84" s="26">
        <f t="shared" si="2"/>
        <v>87110.924</v>
      </c>
      <c r="H84" s="41">
        <f>G84/F84*100</f>
        <v>100</v>
      </c>
      <c r="I84" s="434"/>
      <c r="J84" s="52"/>
    </row>
    <row r="85" spans="1:10" ht="24.75" customHeight="1">
      <c r="A85" s="341" t="s">
        <v>243</v>
      </c>
      <c r="B85" s="342" t="s">
        <v>691</v>
      </c>
      <c r="C85" s="337" t="s">
        <v>199</v>
      </c>
      <c r="D85" s="343"/>
      <c r="E85" s="5" t="s">
        <v>191</v>
      </c>
      <c r="F85" s="23">
        <f>SUM(F86:F88)</f>
        <v>1299.181</v>
      </c>
      <c r="G85" s="23">
        <f>SUM(G86:G88)</f>
        <v>1299.181</v>
      </c>
      <c r="H85" s="43">
        <f>G85/F85*100</f>
        <v>100</v>
      </c>
      <c r="I85" s="274"/>
      <c r="J85" s="52"/>
    </row>
    <row r="86" spans="1:10" ht="24.75" customHeight="1">
      <c r="A86" s="341"/>
      <c r="B86" s="342"/>
      <c r="C86" s="337"/>
      <c r="D86" s="343"/>
      <c r="E86" s="6" t="s">
        <v>236</v>
      </c>
      <c r="F86" s="24">
        <v>0</v>
      </c>
      <c r="G86" s="24">
        <v>0</v>
      </c>
      <c r="H86" s="43">
        <v>0</v>
      </c>
      <c r="I86" s="274"/>
      <c r="J86" s="52"/>
    </row>
    <row r="87" spans="1:10" ht="24.75" customHeight="1">
      <c r="A87" s="341"/>
      <c r="B87" s="342"/>
      <c r="C87" s="337"/>
      <c r="D87" s="343"/>
      <c r="E87" s="6" t="s">
        <v>197</v>
      </c>
      <c r="F87" s="24">
        <v>0</v>
      </c>
      <c r="G87" s="24">
        <v>0</v>
      </c>
      <c r="H87" s="43">
        <v>0</v>
      </c>
      <c r="I87" s="274"/>
      <c r="J87" s="52"/>
    </row>
    <row r="88" spans="1:10" ht="24.75" customHeight="1">
      <c r="A88" s="341"/>
      <c r="B88" s="342"/>
      <c r="C88" s="337"/>
      <c r="D88" s="343"/>
      <c r="E88" s="6" t="s">
        <v>198</v>
      </c>
      <c r="F88" s="24">
        <v>1299.181</v>
      </c>
      <c r="G88" s="24">
        <v>1299.181</v>
      </c>
      <c r="H88" s="43">
        <f>G88/F88*100</f>
        <v>100</v>
      </c>
      <c r="I88" s="274"/>
      <c r="J88" s="52"/>
    </row>
    <row r="89" spans="1:10" s="3" customFormat="1" ht="24.75" customHeight="1">
      <c r="A89" s="341" t="s">
        <v>244</v>
      </c>
      <c r="B89" s="342" t="s">
        <v>692</v>
      </c>
      <c r="C89" s="337" t="s">
        <v>199</v>
      </c>
      <c r="D89" s="343"/>
      <c r="E89" s="5" t="s">
        <v>191</v>
      </c>
      <c r="F89" s="23">
        <f>SUM(F90:F92)</f>
        <v>2984.651</v>
      </c>
      <c r="G89" s="23">
        <f>SUM(G90:G92)</f>
        <v>2984.651</v>
      </c>
      <c r="H89" s="43">
        <f>G89/F89*100</f>
        <v>100</v>
      </c>
      <c r="I89" s="258"/>
      <c r="J89" s="52"/>
    </row>
    <row r="90" spans="1:10" s="3" customFormat="1" ht="24.75" customHeight="1">
      <c r="A90" s="341"/>
      <c r="B90" s="342"/>
      <c r="C90" s="337"/>
      <c r="D90" s="343"/>
      <c r="E90" s="6" t="s">
        <v>236</v>
      </c>
      <c r="F90" s="24">
        <v>0</v>
      </c>
      <c r="G90" s="24">
        <v>0</v>
      </c>
      <c r="H90" s="43">
        <v>0</v>
      </c>
      <c r="I90" s="257"/>
      <c r="J90" s="52"/>
    </row>
    <row r="91" spans="1:10" s="3" customFormat="1" ht="24.75" customHeight="1">
      <c r="A91" s="341"/>
      <c r="B91" s="342"/>
      <c r="C91" s="337"/>
      <c r="D91" s="343"/>
      <c r="E91" s="6" t="s">
        <v>197</v>
      </c>
      <c r="F91" s="24">
        <v>1424.1</v>
      </c>
      <c r="G91" s="24">
        <v>1424.1</v>
      </c>
      <c r="H91" s="43">
        <f>G91/F91*100</f>
        <v>100</v>
      </c>
      <c r="I91" s="257"/>
      <c r="J91" s="52"/>
    </row>
    <row r="92" spans="1:10" s="3" customFormat="1" ht="24.75" customHeight="1">
      <c r="A92" s="341"/>
      <c r="B92" s="342"/>
      <c r="C92" s="337"/>
      <c r="D92" s="343"/>
      <c r="E92" s="6" t="s">
        <v>198</v>
      </c>
      <c r="F92" s="24">
        <v>1560.551</v>
      </c>
      <c r="G92" s="24">
        <v>1560.551</v>
      </c>
      <c r="H92" s="43">
        <f>G92/F92*100</f>
        <v>100</v>
      </c>
      <c r="I92" s="257"/>
      <c r="J92" s="52"/>
    </row>
    <row r="93" spans="1:10" s="3" customFormat="1" ht="24.75" customHeight="1">
      <c r="A93" s="341" t="s">
        <v>245</v>
      </c>
      <c r="B93" s="342" t="s">
        <v>694</v>
      </c>
      <c r="C93" s="337" t="s">
        <v>199</v>
      </c>
      <c r="D93" s="343"/>
      <c r="E93" s="5" t="s">
        <v>191</v>
      </c>
      <c r="F93" s="23">
        <f>SUM(F94:F96)</f>
        <v>56789.901</v>
      </c>
      <c r="G93" s="23">
        <f>SUM(G94:G96)</f>
        <v>56789.901</v>
      </c>
      <c r="H93" s="43">
        <f>G93/F93*100</f>
        <v>100</v>
      </c>
      <c r="I93" s="257"/>
      <c r="J93" s="52"/>
    </row>
    <row r="94" spans="1:10" s="3" customFormat="1" ht="24.75" customHeight="1">
      <c r="A94" s="341"/>
      <c r="B94" s="342"/>
      <c r="C94" s="337"/>
      <c r="D94" s="343"/>
      <c r="E94" s="6" t="s">
        <v>236</v>
      </c>
      <c r="F94" s="24">
        <v>0</v>
      </c>
      <c r="G94" s="24">
        <v>0</v>
      </c>
      <c r="H94" s="43">
        <v>0</v>
      </c>
      <c r="I94" s="257"/>
      <c r="J94" s="52"/>
    </row>
    <row r="95" spans="1:10" s="3" customFormat="1" ht="24.75" customHeight="1">
      <c r="A95" s="341"/>
      <c r="B95" s="342"/>
      <c r="C95" s="337"/>
      <c r="D95" s="343"/>
      <c r="E95" s="6" t="s">
        <v>197</v>
      </c>
      <c r="F95" s="24">
        <v>0</v>
      </c>
      <c r="G95" s="24">
        <v>0</v>
      </c>
      <c r="H95" s="43">
        <v>0</v>
      </c>
      <c r="I95" s="257"/>
      <c r="J95" s="52"/>
    </row>
    <row r="96" spans="1:10" s="3" customFormat="1" ht="24.75" customHeight="1">
      <c r="A96" s="341"/>
      <c r="B96" s="342"/>
      <c r="C96" s="337"/>
      <c r="D96" s="343"/>
      <c r="E96" s="6" t="s">
        <v>198</v>
      </c>
      <c r="F96" s="24">
        <v>56789.901</v>
      </c>
      <c r="G96" s="24">
        <v>56789.901</v>
      </c>
      <c r="H96" s="43">
        <f>G96/F96*100</f>
        <v>100</v>
      </c>
      <c r="I96" s="257"/>
      <c r="J96" s="52"/>
    </row>
    <row r="97" spans="1:10" s="3" customFormat="1" ht="24.75" customHeight="1">
      <c r="A97" s="341" t="s">
        <v>693</v>
      </c>
      <c r="B97" s="342" t="s">
        <v>695</v>
      </c>
      <c r="C97" s="337" t="s">
        <v>199</v>
      </c>
      <c r="D97" s="343"/>
      <c r="E97" s="5" t="s">
        <v>191</v>
      </c>
      <c r="F97" s="23">
        <f>SUM(F98:F100)</f>
        <v>29273.4</v>
      </c>
      <c r="G97" s="23">
        <f>SUM(G98:G100)</f>
        <v>29273.4</v>
      </c>
      <c r="H97" s="43">
        <f>G97/F97*100</f>
        <v>100</v>
      </c>
      <c r="I97" s="257"/>
      <c r="J97" s="52"/>
    </row>
    <row r="98" spans="1:10" s="3" customFormat="1" ht="24.75" customHeight="1">
      <c r="A98" s="341"/>
      <c r="B98" s="342"/>
      <c r="C98" s="337"/>
      <c r="D98" s="343"/>
      <c r="E98" s="6" t="s">
        <v>236</v>
      </c>
      <c r="F98" s="24">
        <v>0</v>
      </c>
      <c r="G98" s="24">
        <v>0</v>
      </c>
      <c r="H98" s="43">
        <v>0</v>
      </c>
      <c r="I98" s="257"/>
      <c r="J98" s="52"/>
    </row>
    <row r="99" spans="1:10" s="3" customFormat="1" ht="24.75" customHeight="1">
      <c r="A99" s="341"/>
      <c r="B99" s="342"/>
      <c r="C99" s="337"/>
      <c r="D99" s="343"/>
      <c r="E99" s="6" t="s">
        <v>197</v>
      </c>
      <c r="F99" s="24">
        <v>12656.1</v>
      </c>
      <c r="G99" s="24">
        <v>12656.1</v>
      </c>
      <c r="H99" s="43">
        <f>G99/F99*100</f>
        <v>100</v>
      </c>
      <c r="I99" s="257"/>
      <c r="J99" s="52"/>
    </row>
    <row r="100" spans="1:10" s="3" customFormat="1" ht="24.75" customHeight="1">
      <c r="A100" s="341"/>
      <c r="B100" s="342"/>
      <c r="C100" s="337"/>
      <c r="D100" s="343"/>
      <c r="E100" s="6" t="s">
        <v>198</v>
      </c>
      <c r="F100" s="24">
        <v>16617.3</v>
      </c>
      <c r="G100" s="24">
        <v>16617.3</v>
      </c>
      <c r="H100" s="43">
        <f>G100/F100*100</f>
        <v>100</v>
      </c>
      <c r="I100" s="257"/>
      <c r="J100" s="52"/>
    </row>
    <row r="101" spans="1:10" s="3" customFormat="1" ht="24.75" customHeight="1">
      <c r="A101" s="341" t="s">
        <v>696</v>
      </c>
      <c r="B101" s="342" t="s">
        <v>703</v>
      </c>
      <c r="C101" s="337" t="s">
        <v>199</v>
      </c>
      <c r="D101" s="343"/>
      <c r="E101" s="5" t="s">
        <v>191</v>
      </c>
      <c r="F101" s="23">
        <f>SUM(F102:F104)</f>
        <v>1548.4</v>
      </c>
      <c r="G101" s="23">
        <f>SUM(G102:G104)</f>
        <v>1544.22</v>
      </c>
      <c r="H101" s="43">
        <f>G101/F101*100</f>
        <v>99.73004391630069</v>
      </c>
      <c r="I101" s="257"/>
      <c r="J101" s="52"/>
    </row>
    <row r="102" spans="1:10" s="3" customFormat="1" ht="24.75" customHeight="1">
      <c r="A102" s="341"/>
      <c r="B102" s="342"/>
      <c r="C102" s="337"/>
      <c r="D102" s="343"/>
      <c r="E102" s="6" t="s">
        <v>236</v>
      </c>
      <c r="F102" s="24">
        <v>0</v>
      </c>
      <c r="G102" s="24">
        <v>0</v>
      </c>
      <c r="H102" s="43">
        <v>0</v>
      </c>
      <c r="I102" s="257"/>
      <c r="J102" s="52"/>
    </row>
    <row r="103" spans="1:10" s="3" customFormat="1" ht="24.75" customHeight="1">
      <c r="A103" s="341"/>
      <c r="B103" s="342"/>
      <c r="C103" s="337"/>
      <c r="D103" s="343"/>
      <c r="E103" s="6" t="s">
        <v>197</v>
      </c>
      <c r="F103" s="24">
        <v>1548.4</v>
      </c>
      <c r="G103" s="24">
        <v>1544.22</v>
      </c>
      <c r="H103" s="43">
        <f>G103/F103*100</f>
        <v>99.73004391630069</v>
      </c>
      <c r="I103" s="257"/>
      <c r="J103" s="52"/>
    </row>
    <row r="104" spans="1:10" s="3" customFormat="1" ht="24.75" customHeight="1">
      <c r="A104" s="341"/>
      <c r="B104" s="342"/>
      <c r="C104" s="337"/>
      <c r="D104" s="343"/>
      <c r="E104" s="6" t="s">
        <v>198</v>
      </c>
      <c r="F104" s="24">
        <v>0</v>
      </c>
      <c r="G104" s="24">
        <v>0</v>
      </c>
      <c r="H104" s="43">
        <v>0</v>
      </c>
      <c r="I104" s="257"/>
      <c r="J104" s="52"/>
    </row>
    <row r="105" spans="1:10" s="3" customFormat="1" ht="24.75" customHeight="1">
      <c r="A105" s="341" t="s">
        <v>697</v>
      </c>
      <c r="B105" s="344" t="s">
        <v>704</v>
      </c>
      <c r="C105" s="337" t="s">
        <v>199</v>
      </c>
      <c r="D105" s="343"/>
      <c r="E105" s="5" t="s">
        <v>191</v>
      </c>
      <c r="F105" s="23">
        <f>SUM(F106:F108)</f>
        <v>4890.494</v>
      </c>
      <c r="G105" s="23">
        <f>SUM(G106:G108)</f>
        <v>4890.494</v>
      </c>
      <c r="H105" s="43">
        <f>G105/F105*100</f>
        <v>100</v>
      </c>
      <c r="I105" s="257"/>
      <c r="J105" s="52"/>
    </row>
    <row r="106" spans="1:10" s="3" customFormat="1" ht="24.75" customHeight="1">
      <c r="A106" s="341"/>
      <c r="B106" s="344"/>
      <c r="C106" s="337"/>
      <c r="D106" s="343"/>
      <c r="E106" s="6" t="s">
        <v>236</v>
      </c>
      <c r="F106" s="24">
        <v>0</v>
      </c>
      <c r="G106" s="24">
        <v>0</v>
      </c>
      <c r="H106" s="43">
        <v>0</v>
      </c>
      <c r="I106" s="257"/>
      <c r="J106" s="52"/>
    </row>
    <row r="107" spans="1:10" s="3" customFormat="1" ht="24.75" customHeight="1">
      <c r="A107" s="341"/>
      <c r="B107" s="344"/>
      <c r="C107" s="337"/>
      <c r="D107" s="343"/>
      <c r="E107" s="6" t="s">
        <v>197</v>
      </c>
      <c r="F107" s="24">
        <v>0</v>
      </c>
      <c r="G107" s="24">
        <v>0</v>
      </c>
      <c r="H107" s="43">
        <v>0</v>
      </c>
      <c r="I107" s="257"/>
      <c r="J107" s="52"/>
    </row>
    <row r="108" spans="1:10" s="3" customFormat="1" ht="24.75" customHeight="1">
      <c r="A108" s="341"/>
      <c r="B108" s="344"/>
      <c r="C108" s="337"/>
      <c r="D108" s="343"/>
      <c r="E108" s="6" t="s">
        <v>198</v>
      </c>
      <c r="F108" s="24">
        <v>4890.494</v>
      </c>
      <c r="G108" s="24">
        <v>4890.494</v>
      </c>
      <c r="H108" s="43">
        <f>G108/F108*100</f>
        <v>100</v>
      </c>
      <c r="I108" s="257"/>
      <c r="J108" s="52"/>
    </row>
    <row r="109" spans="1:10" s="3" customFormat="1" ht="24.75" customHeight="1">
      <c r="A109" s="341" t="s">
        <v>698</v>
      </c>
      <c r="B109" s="342" t="s">
        <v>705</v>
      </c>
      <c r="C109" s="337" t="s">
        <v>199</v>
      </c>
      <c r="D109" s="343"/>
      <c r="E109" s="5" t="s">
        <v>191</v>
      </c>
      <c r="F109" s="23">
        <f>SUM(F110:F112)</f>
        <v>298.07</v>
      </c>
      <c r="G109" s="23">
        <f>SUM(G110:G112)</f>
        <v>298.07</v>
      </c>
      <c r="H109" s="43">
        <f>G109/F109*100</f>
        <v>100</v>
      </c>
      <c r="I109" s="257"/>
      <c r="J109" s="52"/>
    </row>
    <row r="110" spans="1:10" s="3" customFormat="1" ht="24.75" customHeight="1">
      <c r="A110" s="341"/>
      <c r="B110" s="342"/>
      <c r="C110" s="337"/>
      <c r="D110" s="343"/>
      <c r="E110" s="6" t="s">
        <v>236</v>
      </c>
      <c r="F110" s="24">
        <v>0</v>
      </c>
      <c r="G110" s="24">
        <v>0</v>
      </c>
      <c r="H110" s="43">
        <v>0</v>
      </c>
      <c r="I110" s="257"/>
      <c r="J110" s="52"/>
    </row>
    <row r="111" spans="1:10" s="3" customFormat="1" ht="24.75" customHeight="1">
      <c r="A111" s="341"/>
      <c r="B111" s="342"/>
      <c r="C111" s="337"/>
      <c r="D111" s="343"/>
      <c r="E111" s="6" t="s">
        <v>197</v>
      </c>
      <c r="F111" s="24">
        <v>0</v>
      </c>
      <c r="G111" s="24">
        <v>0</v>
      </c>
      <c r="H111" s="43">
        <v>0</v>
      </c>
      <c r="I111" s="257"/>
      <c r="J111" s="52"/>
    </row>
    <row r="112" spans="1:10" s="3" customFormat="1" ht="24.75" customHeight="1">
      <c r="A112" s="341"/>
      <c r="B112" s="342"/>
      <c r="C112" s="337"/>
      <c r="D112" s="343"/>
      <c r="E112" s="6" t="s">
        <v>198</v>
      </c>
      <c r="F112" s="24">
        <v>298.07</v>
      </c>
      <c r="G112" s="24">
        <v>298.07</v>
      </c>
      <c r="H112" s="43">
        <f>G112/F112*100</f>
        <v>100</v>
      </c>
      <c r="I112" s="257"/>
      <c r="J112" s="52"/>
    </row>
    <row r="113" spans="1:10" s="3" customFormat="1" ht="24.75" customHeight="1">
      <c r="A113" s="341" t="s">
        <v>699</v>
      </c>
      <c r="B113" s="342" t="s">
        <v>706</v>
      </c>
      <c r="C113" s="337" t="s">
        <v>199</v>
      </c>
      <c r="D113" s="343"/>
      <c r="E113" s="5" t="s">
        <v>191</v>
      </c>
      <c r="F113" s="23">
        <f>SUM(F114:F116)</f>
        <v>4400.055</v>
      </c>
      <c r="G113" s="23">
        <f>SUM(G114:G116)</f>
        <v>4400.055</v>
      </c>
      <c r="H113" s="43">
        <f>G113/F113*100</f>
        <v>100</v>
      </c>
      <c r="I113" s="257"/>
      <c r="J113" s="52"/>
    </row>
    <row r="114" spans="1:10" s="3" customFormat="1" ht="24.75" customHeight="1">
      <c r="A114" s="341"/>
      <c r="B114" s="342"/>
      <c r="C114" s="337"/>
      <c r="D114" s="343"/>
      <c r="E114" s="6" t="s">
        <v>236</v>
      </c>
      <c r="F114" s="24">
        <v>0</v>
      </c>
      <c r="G114" s="24">
        <v>0</v>
      </c>
      <c r="H114" s="43">
        <v>0</v>
      </c>
      <c r="I114" s="257"/>
      <c r="J114" s="52"/>
    </row>
    <row r="115" spans="1:10" s="3" customFormat="1" ht="24.75" customHeight="1">
      <c r="A115" s="341"/>
      <c r="B115" s="342"/>
      <c r="C115" s="337"/>
      <c r="D115" s="343"/>
      <c r="E115" s="6" t="s">
        <v>197</v>
      </c>
      <c r="F115" s="24">
        <v>0</v>
      </c>
      <c r="G115" s="24">
        <v>0</v>
      </c>
      <c r="H115" s="43">
        <v>0</v>
      </c>
      <c r="I115" s="257"/>
      <c r="J115" s="52"/>
    </row>
    <row r="116" spans="1:10" s="3" customFormat="1" ht="24.75" customHeight="1">
      <c r="A116" s="341"/>
      <c r="B116" s="342"/>
      <c r="C116" s="337"/>
      <c r="D116" s="343"/>
      <c r="E116" s="6" t="s">
        <v>198</v>
      </c>
      <c r="F116" s="24">
        <v>4400.055</v>
      </c>
      <c r="G116" s="24">
        <v>4400.055</v>
      </c>
      <c r="H116" s="43">
        <f>G116/F116*100</f>
        <v>100</v>
      </c>
      <c r="I116" s="257"/>
      <c r="J116" s="52"/>
    </row>
    <row r="117" spans="1:10" s="3" customFormat="1" ht="24.75" customHeight="1">
      <c r="A117" s="341" t="s">
        <v>700</v>
      </c>
      <c r="B117" s="342" t="s">
        <v>707</v>
      </c>
      <c r="C117" s="337" t="s">
        <v>199</v>
      </c>
      <c r="D117" s="343"/>
      <c r="E117" s="5" t="s">
        <v>191</v>
      </c>
      <c r="F117" s="23">
        <f>SUM(F118:F120)</f>
        <v>1020</v>
      </c>
      <c r="G117" s="23">
        <f>SUM(G118:G120)</f>
        <v>1020</v>
      </c>
      <c r="H117" s="43">
        <f>G117/F117*100</f>
        <v>100</v>
      </c>
      <c r="I117" s="257"/>
      <c r="J117" s="52"/>
    </row>
    <row r="118" spans="1:10" s="3" customFormat="1" ht="24.75" customHeight="1">
      <c r="A118" s="341"/>
      <c r="B118" s="342"/>
      <c r="C118" s="337"/>
      <c r="D118" s="343"/>
      <c r="E118" s="6" t="s">
        <v>236</v>
      </c>
      <c r="F118" s="24">
        <v>0</v>
      </c>
      <c r="G118" s="24">
        <v>0</v>
      </c>
      <c r="H118" s="43">
        <v>0</v>
      </c>
      <c r="I118" s="257"/>
      <c r="J118" s="52"/>
    </row>
    <row r="119" spans="1:10" s="3" customFormat="1" ht="24.75" customHeight="1">
      <c r="A119" s="341"/>
      <c r="B119" s="342"/>
      <c r="C119" s="337"/>
      <c r="D119" s="343"/>
      <c r="E119" s="6" t="s">
        <v>197</v>
      </c>
      <c r="F119" s="24">
        <v>0</v>
      </c>
      <c r="G119" s="24">
        <v>0</v>
      </c>
      <c r="H119" s="43">
        <v>0</v>
      </c>
      <c r="I119" s="257"/>
      <c r="J119" s="52"/>
    </row>
    <row r="120" spans="1:10" s="3" customFormat="1" ht="24.75" customHeight="1">
      <c r="A120" s="341"/>
      <c r="B120" s="342"/>
      <c r="C120" s="337"/>
      <c r="D120" s="343"/>
      <c r="E120" s="6" t="s">
        <v>198</v>
      </c>
      <c r="F120" s="24">
        <v>1020</v>
      </c>
      <c r="G120" s="24">
        <v>1020</v>
      </c>
      <c r="H120" s="43">
        <f>G120/F120*100</f>
        <v>100</v>
      </c>
      <c r="I120" s="257"/>
      <c r="J120" s="52"/>
    </row>
    <row r="121" spans="1:10" s="3" customFormat="1" ht="24.75" customHeight="1">
      <c r="A121" s="341" t="s">
        <v>701</v>
      </c>
      <c r="B121" s="342" t="s">
        <v>708</v>
      </c>
      <c r="C121" s="337" t="s">
        <v>199</v>
      </c>
      <c r="D121" s="343"/>
      <c r="E121" s="5" t="s">
        <v>191</v>
      </c>
      <c r="F121" s="23">
        <f>SUM(F122:F124)</f>
        <v>235.372</v>
      </c>
      <c r="G121" s="23">
        <f>SUM(G122:G124)</f>
        <v>235.372</v>
      </c>
      <c r="H121" s="43">
        <f>G121/F121*100</f>
        <v>100</v>
      </c>
      <c r="I121" s="257"/>
      <c r="J121" s="52"/>
    </row>
    <row r="122" spans="1:10" s="3" customFormat="1" ht="24.75" customHeight="1">
      <c r="A122" s="341"/>
      <c r="B122" s="342"/>
      <c r="C122" s="337"/>
      <c r="D122" s="343"/>
      <c r="E122" s="6" t="s">
        <v>236</v>
      </c>
      <c r="F122" s="24">
        <v>0</v>
      </c>
      <c r="G122" s="24">
        <v>0</v>
      </c>
      <c r="H122" s="43">
        <v>0</v>
      </c>
      <c r="I122" s="257"/>
      <c r="J122" s="52"/>
    </row>
    <row r="123" spans="1:10" s="3" customFormat="1" ht="24.75" customHeight="1">
      <c r="A123" s="341"/>
      <c r="B123" s="342"/>
      <c r="C123" s="337"/>
      <c r="D123" s="343"/>
      <c r="E123" s="6" t="s">
        <v>197</v>
      </c>
      <c r="F123" s="24">
        <v>0</v>
      </c>
      <c r="G123" s="24">
        <v>0</v>
      </c>
      <c r="H123" s="43">
        <v>0</v>
      </c>
      <c r="I123" s="257"/>
      <c r="J123" s="52"/>
    </row>
    <row r="124" spans="1:10" s="3" customFormat="1" ht="24.75" customHeight="1">
      <c r="A124" s="341"/>
      <c r="B124" s="342"/>
      <c r="C124" s="337"/>
      <c r="D124" s="343"/>
      <c r="E124" s="6" t="s">
        <v>198</v>
      </c>
      <c r="F124" s="24">
        <v>235.372</v>
      </c>
      <c r="G124" s="24">
        <v>235.372</v>
      </c>
      <c r="H124" s="43">
        <f>G124/F124*100</f>
        <v>100</v>
      </c>
      <c r="I124" s="257"/>
      <c r="J124" s="52"/>
    </row>
    <row r="125" spans="1:10" s="3" customFormat="1" ht="24.75" customHeight="1">
      <c r="A125" s="341" t="s">
        <v>702</v>
      </c>
      <c r="B125" s="342" t="s">
        <v>709</v>
      </c>
      <c r="C125" s="337" t="s">
        <v>199</v>
      </c>
      <c r="D125" s="343"/>
      <c r="E125" s="5" t="s">
        <v>191</v>
      </c>
      <c r="F125" s="23">
        <f>SUM(F126:F128)</f>
        <v>1346.8</v>
      </c>
      <c r="G125" s="23">
        <f>SUM(G126:G128)</f>
        <v>1346.8</v>
      </c>
      <c r="H125" s="43">
        <f>G125/F125*100</f>
        <v>100</v>
      </c>
      <c r="I125" s="257"/>
      <c r="J125" s="52"/>
    </row>
    <row r="126" spans="1:10" s="3" customFormat="1" ht="24.75" customHeight="1">
      <c r="A126" s="341"/>
      <c r="B126" s="342"/>
      <c r="C126" s="337"/>
      <c r="D126" s="343"/>
      <c r="E126" s="6" t="s">
        <v>236</v>
      </c>
      <c r="F126" s="24">
        <v>0</v>
      </c>
      <c r="G126" s="24">
        <v>0</v>
      </c>
      <c r="H126" s="43">
        <v>0</v>
      </c>
      <c r="I126" s="257"/>
      <c r="J126" s="52"/>
    </row>
    <row r="127" spans="1:10" s="3" customFormat="1" ht="24.75" customHeight="1">
      <c r="A127" s="341"/>
      <c r="B127" s="342"/>
      <c r="C127" s="337"/>
      <c r="D127" s="343"/>
      <c r="E127" s="6" t="s">
        <v>197</v>
      </c>
      <c r="F127" s="24">
        <v>1346.8</v>
      </c>
      <c r="G127" s="24">
        <v>1346.8</v>
      </c>
      <c r="H127" s="43">
        <f>G127/F127*100</f>
        <v>100</v>
      </c>
      <c r="I127" s="257"/>
      <c r="J127" s="52"/>
    </row>
    <row r="128" spans="1:10" s="3" customFormat="1" ht="24.75" customHeight="1">
      <c r="A128" s="341"/>
      <c r="B128" s="342"/>
      <c r="C128" s="337"/>
      <c r="D128" s="343"/>
      <c r="E128" s="6" t="s">
        <v>198</v>
      </c>
      <c r="F128" s="24">
        <v>0</v>
      </c>
      <c r="G128" s="24">
        <v>0</v>
      </c>
      <c r="H128" s="43">
        <v>0</v>
      </c>
      <c r="I128" s="257"/>
      <c r="J128" s="52"/>
    </row>
    <row r="129" spans="1:10" ht="24.75" customHeight="1">
      <c r="A129" s="390" t="s">
        <v>195</v>
      </c>
      <c r="B129" s="402" t="s">
        <v>664</v>
      </c>
      <c r="C129" s="445" t="s">
        <v>199</v>
      </c>
      <c r="D129" s="435"/>
      <c r="E129" s="11" t="s">
        <v>191</v>
      </c>
      <c r="F129" s="26">
        <f>SUM(F130:F132)</f>
        <v>27252.431</v>
      </c>
      <c r="G129" s="26">
        <f>SUM(G130:G132)</f>
        <v>27252.431</v>
      </c>
      <c r="H129" s="41">
        <f>G129/F129*100</f>
        <v>100</v>
      </c>
      <c r="I129" s="432" t="s">
        <v>337</v>
      </c>
      <c r="J129" s="52">
        <f>G129/F129</f>
        <v>1</v>
      </c>
    </row>
    <row r="130" spans="1:10" ht="24.75" customHeight="1">
      <c r="A130" s="391"/>
      <c r="B130" s="403"/>
      <c r="C130" s="446"/>
      <c r="D130" s="436"/>
      <c r="E130" s="12" t="s">
        <v>236</v>
      </c>
      <c r="F130" s="26">
        <f aca="true" t="shared" si="3" ref="F130:G132">F134+F138+F142+F146</f>
        <v>0</v>
      </c>
      <c r="G130" s="26">
        <f t="shared" si="3"/>
        <v>0</v>
      </c>
      <c r="H130" s="41">
        <v>0</v>
      </c>
      <c r="I130" s="433"/>
      <c r="J130" s="52"/>
    </row>
    <row r="131" spans="1:10" ht="24.75" customHeight="1">
      <c r="A131" s="391"/>
      <c r="B131" s="403"/>
      <c r="C131" s="446"/>
      <c r="D131" s="436"/>
      <c r="E131" s="12" t="s">
        <v>197</v>
      </c>
      <c r="F131" s="26">
        <f t="shared" si="3"/>
        <v>0</v>
      </c>
      <c r="G131" s="26">
        <f t="shared" si="3"/>
        <v>0</v>
      </c>
      <c r="H131" s="41">
        <v>0</v>
      </c>
      <c r="I131" s="433"/>
      <c r="J131" s="52"/>
    </row>
    <row r="132" spans="1:10" ht="24.75" customHeight="1">
      <c r="A132" s="392"/>
      <c r="B132" s="404"/>
      <c r="C132" s="447"/>
      <c r="D132" s="437"/>
      <c r="E132" s="12" t="s">
        <v>198</v>
      </c>
      <c r="F132" s="26">
        <f t="shared" si="3"/>
        <v>27252.431</v>
      </c>
      <c r="G132" s="26">
        <f t="shared" si="3"/>
        <v>27252.431</v>
      </c>
      <c r="H132" s="41">
        <f>G132/F132*100</f>
        <v>100</v>
      </c>
      <c r="I132" s="434"/>
      <c r="J132" s="52"/>
    </row>
    <row r="133" spans="1:10" s="3" customFormat="1" ht="24.75" customHeight="1">
      <c r="A133" s="341" t="s">
        <v>246</v>
      </c>
      <c r="B133" s="342" t="s">
        <v>710</v>
      </c>
      <c r="C133" s="337" t="s">
        <v>199</v>
      </c>
      <c r="D133" s="343"/>
      <c r="E133" s="5" t="s">
        <v>191</v>
      </c>
      <c r="F133" s="23">
        <f>SUM(F134:F136)</f>
        <v>3335.752</v>
      </c>
      <c r="G133" s="23">
        <f>SUM(G134:G136)</f>
        <v>3335.752</v>
      </c>
      <c r="H133" s="43">
        <f>G133/F133*100</f>
        <v>100</v>
      </c>
      <c r="I133" s="258"/>
      <c r="J133" s="52"/>
    </row>
    <row r="134" spans="1:10" s="3" customFormat="1" ht="24.75" customHeight="1">
      <c r="A134" s="341"/>
      <c r="B134" s="342"/>
      <c r="C134" s="337"/>
      <c r="D134" s="343"/>
      <c r="E134" s="6" t="s">
        <v>236</v>
      </c>
      <c r="F134" s="24">
        <v>0</v>
      </c>
      <c r="G134" s="24">
        <v>0</v>
      </c>
      <c r="H134" s="43">
        <v>0</v>
      </c>
      <c r="I134" s="257"/>
      <c r="J134" s="52"/>
    </row>
    <row r="135" spans="1:10" s="3" customFormat="1" ht="24.75" customHeight="1">
      <c r="A135" s="341"/>
      <c r="B135" s="342"/>
      <c r="C135" s="337"/>
      <c r="D135" s="343"/>
      <c r="E135" s="6" t="s">
        <v>197</v>
      </c>
      <c r="F135" s="24">
        <v>0</v>
      </c>
      <c r="G135" s="24">
        <v>0</v>
      </c>
      <c r="H135" s="43">
        <v>0</v>
      </c>
      <c r="I135" s="257"/>
      <c r="J135" s="52"/>
    </row>
    <row r="136" spans="1:10" s="3" customFormat="1" ht="24.75" customHeight="1">
      <c r="A136" s="341"/>
      <c r="B136" s="342"/>
      <c r="C136" s="337"/>
      <c r="D136" s="343"/>
      <c r="E136" s="6" t="s">
        <v>198</v>
      </c>
      <c r="F136" s="24">
        <v>3335.752</v>
      </c>
      <c r="G136" s="24">
        <v>3335.752</v>
      </c>
      <c r="H136" s="43">
        <f>G136/F136*100</f>
        <v>100</v>
      </c>
      <c r="I136" s="257"/>
      <c r="J136" s="52"/>
    </row>
    <row r="137" spans="1:10" s="3" customFormat="1" ht="24.75" customHeight="1">
      <c r="A137" s="341" t="s">
        <v>247</v>
      </c>
      <c r="B137" s="342" t="s">
        <v>711</v>
      </c>
      <c r="C137" s="337" t="s">
        <v>199</v>
      </c>
      <c r="D137" s="343"/>
      <c r="E137" s="5" t="s">
        <v>191</v>
      </c>
      <c r="F137" s="23">
        <f>SUM(F138:F140)</f>
        <v>23884.411</v>
      </c>
      <c r="G137" s="23">
        <f>SUM(G138:G140)</f>
        <v>23884.411</v>
      </c>
      <c r="H137" s="43">
        <f>G137/F137*100</f>
        <v>100</v>
      </c>
      <c r="I137" s="257"/>
      <c r="J137" s="52"/>
    </row>
    <row r="138" spans="1:10" s="3" customFormat="1" ht="24.75" customHeight="1">
      <c r="A138" s="341"/>
      <c r="B138" s="342"/>
      <c r="C138" s="337"/>
      <c r="D138" s="343"/>
      <c r="E138" s="6" t="s">
        <v>236</v>
      </c>
      <c r="F138" s="24">
        <v>0</v>
      </c>
      <c r="G138" s="24">
        <v>0</v>
      </c>
      <c r="H138" s="43">
        <v>0</v>
      </c>
      <c r="I138" s="257"/>
      <c r="J138" s="52"/>
    </row>
    <row r="139" spans="1:10" s="3" customFormat="1" ht="24.75" customHeight="1">
      <c r="A139" s="341"/>
      <c r="B139" s="342"/>
      <c r="C139" s="337"/>
      <c r="D139" s="343"/>
      <c r="E139" s="6" t="s">
        <v>197</v>
      </c>
      <c r="F139" s="24">
        <v>0</v>
      </c>
      <c r="G139" s="24">
        <v>0</v>
      </c>
      <c r="H139" s="43">
        <v>0</v>
      </c>
      <c r="I139" s="257"/>
      <c r="J139" s="52"/>
    </row>
    <row r="140" spans="1:10" s="3" customFormat="1" ht="24.75" customHeight="1">
      <c r="A140" s="341"/>
      <c r="B140" s="342"/>
      <c r="C140" s="337"/>
      <c r="D140" s="343"/>
      <c r="E140" s="6" t="s">
        <v>198</v>
      </c>
      <c r="F140" s="24">
        <v>23884.411</v>
      </c>
      <c r="G140" s="24">
        <v>23884.411</v>
      </c>
      <c r="H140" s="43">
        <f>G140/F140*100</f>
        <v>100</v>
      </c>
      <c r="I140" s="257"/>
      <c r="J140" s="52"/>
    </row>
    <row r="141" spans="1:10" s="3" customFormat="1" ht="24.75" customHeight="1">
      <c r="A141" s="341" t="s">
        <v>248</v>
      </c>
      <c r="B141" s="342" t="s">
        <v>712</v>
      </c>
      <c r="C141" s="337" t="s">
        <v>199</v>
      </c>
      <c r="D141" s="343"/>
      <c r="E141" s="5" t="s">
        <v>191</v>
      </c>
      <c r="F141" s="23">
        <f>SUM(F142:F144)</f>
        <v>32.268</v>
      </c>
      <c r="G141" s="23">
        <f>SUM(G142:G144)</f>
        <v>32.268</v>
      </c>
      <c r="H141" s="43">
        <f>G141/F141*100</f>
        <v>100</v>
      </c>
      <c r="I141" s="257"/>
      <c r="J141" s="52"/>
    </row>
    <row r="142" spans="1:10" s="3" customFormat="1" ht="24.75" customHeight="1">
      <c r="A142" s="341"/>
      <c r="B142" s="342"/>
      <c r="C142" s="337"/>
      <c r="D142" s="343"/>
      <c r="E142" s="6" t="s">
        <v>236</v>
      </c>
      <c r="F142" s="24">
        <v>0</v>
      </c>
      <c r="G142" s="24">
        <v>0</v>
      </c>
      <c r="H142" s="43">
        <v>0</v>
      </c>
      <c r="I142" s="257"/>
      <c r="J142" s="52"/>
    </row>
    <row r="143" spans="1:10" s="3" customFormat="1" ht="24.75" customHeight="1">
      <c r="A143" s="341"/>
      <c r="B143" s="342"/>
      <c r="C143" s="337"/>
      <c r="D143" s="343"/>
      <c r="E143" s="6" t="s">
        <v>197</v>
      </c>
      <c r="F143" s="24">
        <v>0</v>
      </c>
      <c r="G143" s="24">
        <v>0</v>
      </c>
      <c r="H143" s="43">
        <v>0</v>
      </c>
      <c r="I143" s="257"/>
      <c r="J143" s="52"/>
    </row>
    <row r="144" spans="1:10" s="3" customFormat="1" ht="24.75" customHeight="1">
      <c r="A144" s="341"/>
      <c r="B144" s="342"/>
      <c r="C144" s="337"/>
      <c r="D144" s="343"/>
      <c r="E144" s="6" t="s">
        <v>198</v>
      </c>
      <c r="F144" s="24">
        <v>32.268</v>
      </c>
      <c r="G144" s="24">
        <v>32.268</v>
      </c>
      <c r="H144" s="43">
        <f>G144/F144*100</f>
        <v>100</v>
      </c>
      <c r="I144" s="257"/>
      <c r="J144" s="52"/>
    </row>
    <row r="145" spans="1:10" s="3" customFormat="1" ht="24.75" customHeight="1" hidden="1">
      <c r="A145" s="341" t="s">
        <v>350</v>
      </c>
      <c r="B145" s="357" t="s">
        <v>571</v>
      </c>
      <c r="C145" s="337" t="s">
        <v>199</v>
      </c>
      <c r="D145" s="343"/>
      <c r="E145" s="5" t="s">
        <v>191</v>
      </c>
      <c r="F145" s="23">
        <f>SUM(F146:F148)</f>
        <v>0</v>
      </c>
      <c r="G145" s="23">
        <f>SUM(G146:G148)</f>
        <v>0</v>
      </c>
      <c r="H145" s="43" t="e">
        <f>G145/F145*100</f>
        <v>#DIV/0!</v>
      </c>
      <c r="I145" s="257"/>
      <c r="J145" s="52"/>
    </row>
    <row r="146" spans="1:10" s="3" customFormat="1" ht="24.75" customHeight="1" hidden="1">
      <c r="A146" s="341"/>
      <c r="B146" s="358"/>
      <c r="C146" s="337"/>
      <c r="D146" s="343"/>
      <c r="E146" s="6" t="s">
        <v>236</v>
      </c>
      <c r="F146" s="24">
        <v>0</v>
      </c>
      <c r="G146" s="24">
        <v>0</v>
      </c>
      <c r="H146" s="43"/>
      <c r="I146" s="257"/>
      <c r="J146" s="52"/>
    </row>
    <row r="147" spans="1:10" s="3" customFormat="1" ht="24.75" customHeight="1" hidden="1">
      <c r="A147" s="341"/>
      <c r="B147" s="358"/>
      <c r="C147" s="337"/>
      <c r="D147" s="343"/>
      <c r="E147" s="6" t="s">
        <v>197</v>
      </c>
      <c r="F147" s="24">
        <v>0</v>
      </c>
      <c r="G147" s="24">
        <v>0</v>
      </c>
      <c r="H147" s="43"/>
      <c r="I147" s="257"/>
      <c r="J147" s="52"/>
    </row>
    <row r="148" spans="1:10" s="3" customFormat="1" ht="24.75" customHeight="1" hidden="1">
      <c r="A148" s="341"/>
      <c r="B148" s="359"/>
      <c r="C148" s="337"/>
      <c r="D148" s="343"/>
      <c r="E148" s="6" t="s">
        <v>198</v>
      </c>
      <c r="F148" s="24">
        <v>0</v>
      </c>
      <c r="G148" s="24">
        <v>0</v>
      </c>
      <c r="H148" s="43"/>
      <c r="I148" s="257"/>
      <c r="J148" s="52"/>
    </row>
    <row r="149" spans="1:10" s="3" customFormat="1" ht="24.75" customHeight="1" hidden="1">
      <c r="A149" s="390" t="s">
        <v>196</v>
      </c>
      <c r="B149" s="522" t="s">
        <v>675</v>
      </c>
      <c r="C149" s="425" t="s">
        <v>199</v>
      </c>
      <c r="D149" s="384"/>
      <c r="E149" s="11" t="s">
        <v>191</v>
      </c>
      <c r="F149" s="26">
        <f>SUM(F150:F152)</f>
        <v>0</v>
      </c>
      <c r="G149" s="26">
        <f>SUM(G150:G152)</f>
        <v>0</v>
      </c>
      <c r="H149" s="41">
        <v>0</v>
      </c>
      <c r="I149" s="438" t="s">
        <v>339</v>
      </c>
      <c r="J149" s="52"/>
    </row>
    <row r="150" spans="1:10" s="3" customFormat="1" ht="24.75" customHeight="1" hidden="1">
      <c r="A150" s="391"/>
      <c r="B150" s="523"/>
      <c r="C150" s="425"/>
      <c r="D150" s="384"/>
      <c r="E150" s="12" t="s">
        <v>236</v>
      </c>
      <c r="F150" s="26">
        <f aca="true" t="shared" si="4" ref="F150:G152">F154+F158</f>
        <v>0</v>
      </c>
      <c r="G150" s="26">
        <f t="shared" si="4"/>
        <v>0</v>
      </c>
      <c r="H150" s="41">
        <v>0</v>
      </c>
      <c r="I150" s="439"/>
      <c r="J150" s="52"/>
    </row>
    <row r="151" spans="1:10" s="3" customFormat="1" ht="24.75" customHeight="1" hidden="1">
      <c r="A151" s="391"/>
      <c r="B151" s="523"/>
      <c r="C151" s="425"/>
      <c r="D151" s="384"/>
      <c r="E151" s="12" t="s">
        <v>197</v>
      </c>
      <c r="F151" s="26">
        <f t="shared" si="4"/>
        <v>0</v>
      </c>
      <c r="G151" s="26">
        <f t="shared" si="4"/>
        <v>0</v>
      </c>
      <c r="H151" s="41">
        <v>0</v>
      </c>
      <c r="I151" s="439"/>
      <c r="J151" s="52"/>
    </row>
    <row r="152" spans="1:10" s="3" customFormat="1" ht="24.75" customHeight="1" hidden="1">
      <c r="A152" s="392"/>
      <c r="B152" s="524"/>
      <c r="C152" s="425"/>
      <c r="D152" s="384"/>
      <c r="E152" s="12" t="s">
        <v>198</v>
      </c>
      <c r="F152" s="26">
        <f t="shared" si="4"/>
        <v>0</v>
      </c>
      <c r="G152" s="26">
        <f t="shared" si="4"/>
        <v>0</v>
      </c>
      <c r="H152" s="41">
        <v>0</v>
      </c>
      <c r="I152" s="440"/>
      <c r="J152" s="52"/>
    </row>
    <row r="153" spans="1:10" s="3" customFormat="1" ht="24.75" customHeight="1" hidden="1">
      <c r="A153" s="421" t="s">
        <v>297</v>
      </c>
      <c r="B153" s="334" t="s">
        <v>572</v>
      </c>
      <c r="C153" s="337" t="s">
        <v>199</v>
      </c>
      <c r="D153" s="347"/>
      <c r="E153" s="5" t="s">
        <v>191</v>
      </c>
      <c r="F153" s="23">
        <f>SUM(F154:F156)</f>
        <v>0</v>
      </c>
      <c r="G153" s="23">
        <f>SUM(G154:G156)</f>
        <v>0</v>
      </c>
      <c r="H153" s="43"/>
      <c r="I153" s="259"/>
      <c r="J153" s="52"/>
    </row>
    <row r="154" spans="1:10" s="3" customFormat="1" ht="24.75" customHeight="1" hidden="1">
      <c r="A154" s="422"/>
      <c r="B154" s="335"/>
      <c r="C154" s="337"/>
      <c r="D154" s="347"/>
      <c r="E154" s="6" t="s">
        <v>236</v>
      </c>
      <c r="F154" s="24">
        <v>0</v>
      </c>
      <c r="G154" s="24">
        <v>0</v>
      </c>
      <c r="H154" s="43"/>
      <c r="I154" s="259"/>
      <c r="J154" s="52"/>
    </row>
    <row r="155" spans="1:10" s="3" customFormat="1" ht="24.75" customHeight="1" hidden="1">
      <c r="A155" s="422"/>
      <c r="B155" s="335"/>
      <c r="C155" s="337"/>
      <c r="D155" s="347"/>
      <c r="E155" s="6" t="s">
        <v>197</v>
      </c>
      <c r="F155" s="35">
        <v>0</v>
      </c>
      <c r="G155" s="35">
        <v>0</v>
      </c>
      <c r="H155" s="43"/>
      <c r="I155" s="259"/>
      <c r="J155" s="52"/>
    </row>
    <row r="156" spans="1:10" s="3" customFormat="1" ht="24.75" customHeight="1" hidden="1">
      <c r="A156" s="423"/>
      <c r="B156" s="336"/>
      <c r="C156" s="337"/>
      <c r="D156" s="347"/>
      <c r="E156" s="6" t="s">
        <v>198</v>
      </c>
      <c r="F156" s="35">
        <v>0</v>
      </c>
      <c r="G156" s="35">
        <v>0</v>
      </c>
      <c r="H156" s="43"/>
      <c r="I156" s="259"/>
      <c r="J156" s="52"/>
    </row>
    <row r="157" spans="1:10" s="3" customFormat="1" ht="24.75" customHeight="1" hidden="1">
      <c r="A157" s="421" t="s">
        <v>351</v>
      </c>
      <c r="B157" s="334" t="s">
        <v>573</v>
      </c>
      <c r="C157" s="337" t="s">
        <v>199</v>
      </c>
      <c r="D157" s="347"/>
      <c r="E157" s="5" t="s">
        <v>191</v>
      </c>
      <c r="F157" s="23">
        <f>SUM(F158:F160)</f>
        <v>0</v>
      </c>
      <c r="G157" s="23">
        <f>SUM(G158:G160)</f>
        <v>0</v>
      </c>
      <c r="H157" s="43"/>
      <c r="I157" s="259"/>
      <c r="J157" s="52"/>
    </row>
    <row r="158" spans="1:10" s="3" customFormat="1" ht="24.75" customHeight="1" hidden="1">
      <c r="A158" s="422"/>
      <c r="B158" s="335"/>
      <c r="C158" s="337"/>
      <c r="D158" s="347"/>
      <c r="E158" s="6" t="s">
        <v>236</v>
      </c>
      <c r="F158" s="24">
        <v>0</v>
      </c>
      <c r="G158" s="24">
        <v>0</v>
      </c>
      <c r="H158" s="43"/>
      <c r="I158" s="259"/>
      <c r="J158" s="52"/>
    </row>
    <row r="159" spans="1:10" s="3" customFormat="1" ht="24.75" customHeight="1" hidden="1">
      <c r="A159" s="422"/>
      <c r="B159" s="335"/>
      <c r="C159" s="337"/>
      <c r="D159" s="347"/>
      <c r="E159" s="6" t="s">
        <v>197</v>
      </c>
      <c r="F159" s="35">
        <v>0</v>
      </c>
      <c r="G159" s="35">
        <v>0</v>
      </c>
      <c r="H159" s="43"/>
      <c r="I159" s="259"/>
      <c r="J159" s="52"/>
    </row>
    <row r="160" spans="1:10" s="3" customFormat="1" ht="24.75" customHeight="1" hidden="1">
      <c r="A160" s="423"/>
      <c r="B160" s="336"/>
      <c r="C160" s="337"/>
      <c r="D160" s="347"/>
      <c r="E160" s="6" t="s">
        <v>198</v>
      </c>
      <c r="F160" s="35">
        <v>0</v>
      </c>
      <c r="G160" s="35">
        <v>0</v>
      </c>
      <c r="H160" s="43"/>
      <c r="I160" s="259"/>
      <c r="J160" s="52"/>
    </row>
    <row r="161" spans="1:14" ht="24.75" customHeight="1">
      <c r="A161" s="393" t="s">
        <v>200</v>
      </c>
      <c r="B161" s="399" t="s">
        <v>744</v>
      </c>
      <c r="C161" s="442" t="s">
        <v>212</v>
      </c>
      <c r="D161" s="378" t="s">
        <v>545</v>
      </c>
      <c r="E161" s="7" t="s">
        <v>191</v>
      </c>
      <c r="F161" s="25">
        <f>SUM(F162:F164)</f>
        <v>61553.90366</v>
      </c>
      <c r="G161" s="25">
        <f>SUM(G162:G164)</f>
        <v>51949.83742</v>
      </c>
      <c r="H161" s="40">
        <f>G161/F161*100</f>
        <v>84.39730761342261</v>
      </c>
      <c r="I161" s="429" t="s">
        <v>649</v>
      </c>
      <c r="J161" s="52">
        <f>G161/F161</f>
        <v>0.8439730761342261</v>
      </c>
      <c r="L161" s="231"/>
      <c r="M161" s="231"/>
      <c r="N161" s="52"/>
    </row>
    <row r="162" spans="1:14" ht="24.75" customHeight="1">
      <c r="A162" s="394"/>
      <c r="B162" s="400"/>
      <c r="C162" s="443"/>
      <c r="D162" s="379"/>
      <c r="E162" s="8" t="s">
        <v>236</v>
      </c>
      <c r="F162" s="25">
        <f aca="true" t="shared" si="5" ref="F162:G164">F166+F182+F190+F218+F226+F246+F262</f>
        <v>0</v>
      </c>
      <c r="G162" s="25">
        <f t="shared" si="5"/>
        <v>0</v>
      </c>
      <c r="H162" s="40">
        <v>0</v>
      </c>
      <c r="I162" s="430"/>
      <c r="J162" s="52"/>
      <c r="L162" s="231"/>
      <c r="M162" s="231"/>
      <c r="N162" s="52"/>
    </row>
    <row r="163" spans="1:14" ht="24.75" customHeight="1">
      <c r="A163" s="394"/>
      <c r="B163" s="400"/>
      <c r="C163" s="443"/>
      <c r="D163" s="379"/>
      <c r="E163" s="8" t="s">
        <v>197</v>
      </c>
      <c r="F163" s="25">
        <f t="shared" si="5"/>
        <v>23333.185830000002</v>
      </c>
      <c r="G163" s="25">
        <f t="shared" si="5"/>
        <v>14418.835910000002</v>
      </c>
      <c r="H163" s="40">
        <f>G163/F163*100</f>
        <v>61.79540168690286</v>
      </c>
      <c r="I163" s="430"/>
      <c r="J163" s="52"/>
      <c r="L163" s="231"/>
      <c r="M163" s="231"/>
      <c r="N163" s="52"/>
    </row>
    <row r="164" spans="1:14" ht="24.75" customHeight="1">
      <c r="A164" s="395"/>
      <c r="B164" s="401"/>
      <c r="C164" s="444"/>
      <c r="D164" s="380"/>
      <c r="E164" s="8" t="s">
        <v>198</v>
      </c>
      <c r="F164" s="25">
        <f t="shared" si="5"/>
        <v>38220.71783</v>
      </c>
      <c r="G164" s="25">
        <f t="shared" si="5"/>
        <v>37531.00151</v>
      </c>
      <c r="H164" s="40">
        <f>G164/F164*100</f>
        <v>98.19543860199656</v>
      </c>
      <c r="I164" s="431"/>
      <c r="J164" s="52"/>
      <c r="L164" s="231"/>
      <c r="M164" s="231"/>
      <c r="N164" s="52"/>
    </row>
    <row r="165" spans="1:10" ht="24.75" customHeight="1">
      <c r="A165" s="390" t="s">
        <v>214</v>
      </c>
      <c r="B165" s="402" t="s">
        <v>758</v>
      </c>
      <c r="C165" s="445" t="s">
        <v>212</v>
      </c>
      <c r="D165" s="364"/>
      <c r="E165" s="11" t="s">
        <v>191</v>
      </c>
      <c r="F165" s="26">
        <f>SUM(F166:F168)</f>
        <v>1198.49</v>
      </c>
      <c r="G165" s="26">
        <f>SUM(G166:G168)</f>
        <v>1198.49</v>
      </c>
      <c r="H165" s="41">
        <f>G165/F165*100</f>
        <v>100</v>
      </c>
      <c r="I165" s="432" t="s">
        <v>337</v>
      </c>
      <c r="J165" s="52">
        <f>G165/F165</f>
        <v>1</v>
      </c>
    </row>
    <row r="166" spans="1:10" ht="24.75" customHeight="1">
      <c r="A166" s="391"/>
      <c r="B166" s="403"/>
      <c r="C166" s="446"/>
      <c r="D166" s="365"/>
      <c r="E166" s="12" t="s">
        <v>236</v>
      </c>
      <c r="F166" s="26">
        <f aca="true" t="shared" si="6" ref="F166:G168">F170+F174+F178</f>
        <v>0</v>
      </c>
      <c r="G166" s="26">
        <f t="shared" si="6"/>
        <v>0</v>
      </c>
      <c r="H166" s="41">
        <v>0</v>
      </c>
      <c r="I166" s="433"/>
      <c r="J166" s="52"/>
    </row>
    <row r="167" spans="1:10" ht="24.75" customHeight="1">
      <c r="A167" s="391"/>
      <c r="B167" s="403"/>
      <c r="C167" s="446"/>
      <c r="D167" s="365"/>
      <c r="E167" s="12" t="s">
        <v>197</v>
      </c>
      <c r="F167" s="26">
        <f t="shared" si="6"/>
        <v>0</v>
      </c>
      <c r="G167" s="26">
        <f t="shared" si="6"/>
        <v>0</v>
      </c>
      <c r="H167" s="41">
        <v>0</v>
      </c>
      <c r="I167" s="433"/>
      <c r="J167" s="52"/>
    </row>
    <row r="168" spans="1:10" ht="24.75" customHeight="1">
      <c r="A168" s="392"/>
      <c r="B168" s="404"/>
      <c r="C168" s="447"/>
      <c r="D168" s="366"/>
      <c r="E168" s="12" t="s">
        <v>198</v>
      </c>
      <c r="F168" s="26">
        <f t="shared" si="6"/>
        <v>1198.49</v>
      </c>
      <c r="G168" s="26">
        <f t="shared" si="6"/>
        <v>1198.49</v>
      </c>
      <c r="H168" s="41">
        <f>G168/F168*100</f>
        <v>100</v>
      </c>
      <c r="I168" s="434"/>
      <c r="J168" s="52"/>
    </row>
    <row r="169" spans="1:10" ht="24.75" customHeight="1" hidden="1">
      <c r="A169" s="451" t="s">
        <v>249</v>
      </c>
      <c r="B169" s="396" t="s">
        <v>352</v>
      </c>
      <c r="C169" s="533" t="s">
        <v>212</v>
      </c>
      <c r="D169" s="361"/>
      <c r="E169" s="32" t="s">
        <v>191</v>
      </c>
      <c r="F169" s="34">
        <v>0</v>
      </c>
      <c r="G169" s="34">
        <f>SUM(G170:G172)</f>
        <v>0</v>
      </c>
      <c r="H169" s="41" t="e">
        <f aca="true" t="shared" si="7" ref="H169:H188">G169/F169*100</f>
        <v>#DIV/0!</v>
      </c>
      <c r="I169" s="260"/>
      <c r="J169" s="52"/>
    </row>
    <row r="170" spans="1:10" ht="24.75" customHeight="1" hidden="1">
      <c r="A170" s="452"/>
      <c r="B170" s="397"/>
      <c r="C170" s="534"/>
      <c r="D170" s="362"/>
      <c r="E170" s="33" t="s">
        <v>236</v>
      </c>
      <c r="F170" s="35">
        <v>0</v>
      </c>
      <c r="G170" s="35">
        <v>0</v>
      </c>
      <c r="H170" s="41" t="e">
        <f t="shared" si="7"/>
        <v>#DIV/0!</v>
      </c>
      <c r="I170" s="260"/>
      <c r="J170" s="52"/>
    </row>
    <row r="171" spans="1:10" ht="24.75" customHeight="1" hidden="1">
      <c r="A171" s="452"/>
      <c r="B171" s="397"/>
      <c r="C171" s="534"/>
      <c r="D171" s="362"/>
      <c r="E171" s="33" t="s">
        <v>197</v>
      </c>
      <c r="F171" s="35">
        <v>0</v>
      </c>
      <c r="G171" s="35">
        <v>0</v>
      </c>
      <c r="H171" s="41" t="e">
        <f t="shared" si="7"/>
        <v>#DIV/0!</v>
      </c>
      <c r="I171" s="260"/>
      <c r="J171" s="52"/>
    </row>
    <row r="172" spans="1:10" ht="24.75" customHeight="1" hidden="1">
      <c r="A172" s="453"/>
      <c r="B172" s="398"/>
      <c r="C172" s="535"/>
      <c r="D172" s="363"/>
      <c r="E172" s="33" t="s">
        <v>198</v>
      </c>
      <c r="F172" s="35">
        <v>0</v>
      </c>
      <c r="G172" s="35">
        <v>0</v>
      </c>
      <c r="H172" s="41" t="e">
        <f t="shared" si="7"/>
        <v>#DIV/0!</v>
      </c>
      <c r="I172" s="260"/>
      <c r="J172" s="52"/>
    </row>
    <row r="173" spans="1:10" ht="24.75" customHeight="1">
      <c r="A173" s="451" t="s">
        <v>397</v>
      </c>
      <c r="B173" s="396" t="s">
        <v>353</v>
      </c>
      <c r="C173" s="533" t="s">
        <v>212</v>
      </c>
      <c r="D173" s="361"/>
      <c r="E173" s="5" t="s">
        <v>191</v>
      </c>
      <c r="F173" s="23">
        <f>SUM(F174:F176)</f>
        <v>1198.49</v>
      </c>
      <c r="G173" s="23">
        <f>SUM(G174:G176)</f>
        <v>1198.49</v>
      </c>
      <c r="H173" s="43">
        <f t="shared" si="7"/>
        <v>100</v>
      </c>
      <c r="I173" s="260"/>
      <c r="J173" s="52"/>
    </row>
    <row r="174" spans="1:10" ht="24.75" customHeight="1">
      <c r="A174" s="452"/>
      <c r="B174" s="397"/>
      <c r="C174" s="534"/>
      <c r="D174" s="362"/>
      <c r="E174" s="6" t="s">
        <v>236</v>
      </c>
      <c r="F174" s="24">
        <v>0</v>
      </c>
      <c r="G174" s="24">
        <v>0</v>
      </c>
      <c r="H174" s="43">
        <v>0</v>
      </c>
      <c r="I174" s="260"/>
      <c r="J174" s="52"/>
    </row>
    <row r="175" spans="1:10" ht="24.75" customHeight="1">
      <c r="A175" s="452"/>
      <c r="B175" s="397"/>
      <c r="C175" s="534"/>
      <c r="D175" s="362"/>
      <c r="E175" s="6" t="s">
        <v>197</v>
      </c>
      <c r="F175" s="24">
        <v>0</v>
      </c>
      <c r="G175" s="24">
        <v>0</v>
      </c>
      <c r="H175" s="43">
        <v>0</v>
      </c>
      <c r="I175" s="260"/>
      <c r="J175" s="52"/>
    </row>
    <row r="176" spans="1:10" ht="24.75" customHeight="1">
      <c r="A176" s="453"/>
      <c r="B176" s="398"/>
      <c r="C176" s="535"/>
      <c r="D176" s="363"/>
      <c r="E176" s="6" t="s">
        <v>198</v>
      </c>
      <c r="F176" s="24">
        <v>1198.49</v>
      </c>
      <c r="G176" s="24">
        <v>1198.49</v>
      </c>
      <c r="H176" s="43">
        <f t="shared" si="7"/>
        <v>100</v>
      </c>
      <c r="I176" s="260"/>
      <c r="J176" s="52"/>
    </row>
    <row r="177" spans="1:10" ht="24.75" customHeight="1" hidden="1">
      <c r="A177" s="451" t="s">
        <v>398</v>
      </c>
      <c r="B177" s="396" t="s">
        <v>574</v>
      </c>
      <c r="C177" s="533" t="s">
        <v>212</v>
      </c>
      <c r="D177" s="361"/>
      <c r="E177" s="5" t="s">
        <v>191</v>
      </c>
      <c r="F177" s="23">
        <f>SUM(F178:F180)</f>
        <v>0</v>
      </c>
      <c r="G177" s="23">
        <f>SUM(G178:G180)</f>
        <v>0</v>
      </c>
      <c r="H177" s="41" t="e">
        <f t="shared" si="7"/>
        <v>#DIV/0!</v>
      </c>
      <c r="I177" s="260"/>
      <c r="J177" s="52"/>
    </row>
    <row r="178" spans="1:10" ht="24.75" customHeight="1" hidden="1">
      <c r="A178" s="452"/>
      <c r="B178" s="397"/>
      <c r="C178" s="534"/>
      <c r="D178" s="362"/>
      <c r="E178" s="6" t="s">
        <v>236</v>
      </c>
      <c r="F178" s="24">
        <v>0</v>
      </c>
      <c r="G178" s="24">
        <v>0</v>
      </c>
      <c r="H178" s="41" t="e">
        <f t="shared" si="7"/>
        <v>#DIV/0!</v>
      </c>
      <c r="I178" s="260"/>
      <c r="J178" s="52"/>
    </row>
    <row r="179" spans="1:10" ht="24.75" customHeight="1" hidden="1">
      <c r="A179" s="452"/>
      <c r="B179" s="397"/>
      <c r="C179" s="534"/>
      <c r="D179" s="362"/>
      <c r="E179" s="6" t="s">
        <v>197</v>
      </c>
      <c r="F179" s="24">
        <v>0</v>
      </c>
      <c r="G179" s="24">
        <v>0</v>
      </c>
      <c r="H179" s="41" t="e">
        <f t="shared" si="7"/>
        <v>#DIV/0!</v>
      </c>
      <c r="I179" s="260"/>
      <c r="J179" s="52"/>
    </row>
    <row r="180" spans="1:10" ht="24.75" customHeight="1" hidden="1">
      <c r="A180" s="453"/>
      <c r="B180" s="398"/>
      <c r="C180" s="535"/>
      <c r="D180" s="363"/>
      <c r="E180" s="6" t="s">
        <v>198</v>
      </c>
      <c r="F180" s="24">
        <v>0</v>
      </c>
      <c r="G180" s="24">
        <v>0</v>
      </c>
      <c r="H180" s="41" t="e">
        <f t="shared" si="7"/>
        <v>#DIV/0!</v>
      </c>
      <c r="I180" s="260"/>
      <c r="J180" s="52"/>
    </row>
    <row r="181" spans="1:10" ht="24.75" customHeight="1">
      <c r="A181" s="454" t="s">
        <v>215</v>
      </c>
      <c r="B181" s="402" t="s">
        <v>746</v>
      </c>
      <c r="C181" s="425" t="s">
        <v>212</v>
      </c>
      <c r="D181" s="364"/>
      <c r="E181" s="11" t="s">
        <v>191</v>
      </c>
      <c r="F181" s="26">
        <f>SUM(F182:F184)</f>
        <v>2700</v>
      </c>
      <c r="G181" s="26">
        <f>SUM(G182:G184)</f>
        <v>2699.89361</v>
      </c>
      <c r="H181" s="41">
        <f t="shared" si="7"/>
        <v>99.99605962962963</v>
      </c>
      <c r="I181" s="432" t="s">
        <v>337</v>
      </c>
      <c r="J181" s="52">
        <f>G181/F181</f>
        <v>0.9999605962962963</v>
      </c>
    </row>
    <row r="182" spans="1:10" ht="24.75" customHeight="1">
      <c r="A182" s="455"/>
      <c r="B182" s="403"/>
      <c r="C182" s="425"/>
      <c r="D182" s="365"/>
      <c r="E182" s="12" t="s">
        <v>236</v>
      </c>
      <c r="F182" s="26">
        <f aca="true" t="shared" si="8" ref="F182:G184">F186</f>
        <v>0</v>
      </c>
      <c r="G182" s="26">
        <f t="shared" si="8"/>
        <v>0</v>
      </c>
      <c r="H182" s="41">
        <v>0</v>
      </c>
      <c r="I182" s="433"/>
      <c r="J182" s="52"/>
    </row>
    <row r="183" spans="1:10" ht="24.75" customHeight="1">
      <c r="A183" s="391"/>
      <c r="B183" s="403"/>
      <c r="C183" s="425"/>
      <c r="D183" s="365"/>
      <c r="E183" s="12" t="s">
        <v>197</v>
      </c>
      <c r="F183" s="26">
        <f t="shared" si="8"/>
        <v>0</v>
      </c>
      <c r="G183" s="26">
        <f t="shared" si="8"/>
        <v>0</v>
      </c>
      <c r="H183" s="41">
        <v>0</v>
      </c>
      <c r="I183" s="433"/>
      <c r="J183" s="52"/>
    </row>
    <row r="184" spans="1:10" ht="24.75" customHeight="1">
      <c r="A184" s="392"/>
      <c r="B184" s="404"/>
      <c r="C184" s="425"/>
      <c r="D184" s="366"/>
      <c r="E184" s="12" t="s">
        <v>198</v>
      </c>
      <c r="F184" s="26">
        <f t="shared" si="8"/>
        <v>2700</v>
      </c>
      <c r="G184" s="26">
        <f t="shared" si="8"/>
        <v>2699.89361</v>
      </c>
      <c r="H184" s="41">
        <f t="shared" si="7"/>
        <v>99.99605962962963</v>
      </c>
      <c r="I184" s="434"/>
      <c r="J184" s="52"/>
    </row>
    <row r="185" spans="1:10" ht="24.75" customHeight="1">
      <c r="A185" s="456" t="s">
        <v>250</v>
      </c>
      <c r="B185" s="357" t="s">
        <v>354</v>
      </c>
      <c r="C185" s="337" t="s">
        <v>212</v>
      </c>
      <c r="D185" s="338"/>
      <c r="E185" s="10" t="s">
        <v>191</v>
      </c>
      <c r="F185" s="34">
        <f>SUM(F186:F188)</f>
        <v>2700</v>
      </c>
      <c r="G185" s="34">
        <f>SUM(G186:G188)</f>
        <v>2699.89361</v>
      </c>
      <c r="H185" s="43">
        <f t="shared" si="7"/>
        <v>99.99605962962963</v>
      </c>
      <c r="I185" s="261"/>
      <c r="J185" s="52"/>
    </row>
    <row r="186" spans="1:10" ht="24.75" customHeight="1">
      <c r="A186" s="457"/>
      <c r="B186" s="358"/>
      <c r="C186" s="337"/>
      <c r="D186" s="339"/>
      <c r="E186" s="9" t="s">
        <v>236</v>
      </c>
      <c r="F186" s="35">
        <v>0</v>
      </c>
      <c r="G186" s="35">
        <v>0</v>
      </c>
      <c r="H186" s="43">
        <v>0</v>
      </c>
      <c r="I186" s="262"/>
      <c r="J186" s="52"/>
    </row>
    <row r="187" spans="1:10" ht="24.75" customHeight="1">
      <c r="A187" s="355"/>
      <c r="B187" s="358"/>
      <c r="C187" s="337"/>
      <c r="D187" s="339"/>
      <c r="E187" s="9" t="s">
        <v>197</v>
      </c>
      <c r="F187" s="35">
        <v>0</v>
      </c>
      <c r="G187" s="35">
        <v>0</v>
      </c>
      <c r="H187" s="43">
        <v>0</v>
      </c>
      <c r="I187" s="262"/>
      <c r="J187" s="52"/>
    </row>
    <row r="188" spans="1:10" ht="24.75" customHeight="1">
      <c r="A188" s="356"/>
      <c r="B188" s="359"/>
      <c r="C188" s="337"/>
      <c r="D188" s="340"/>
      <c r="E188" s="9" t="s">
        <v>198</v>
      </c>
      <c r="F188" s="35">
        <v>2700</v>
      </c>
      <c r="G188" s="35">
        <v>2699.89361</v>
      </c>
      <c r="H188" s="43">
        <f t="shared" si="7"/>
        <v>99.99605962962963</v>
      </c>
      <c r="I188" s="263"/>
      <c r="J188" s="52"/>
    </row>
    <row r="189" spans="1:10" ht="24.75" customHeight="1">
      <c r="A189" s="424" t="s">
        <v>216</v>
      </c>
      <c r="B189" s="411" t="s">
        <v>747</v>
      </c>
      <c r="C189" s="425" t="s">
        <v>212</v>
      </c>
      <c r="D189" s="364"/>
      <c r="E189" s="11" t="s">
        <v>191</v>
      </c>
      <c r="F189" s="26">
        <f>SUM(F190:F192)</f>
        <v>28738.365980000002</v>
      </c>
      <c r="G189" s="26">
        <f>SUM(G190:G192)</f>
        <v>27669.793540000002</v>
      </c>
      <c r="H189" s="41">
        <f>G189/F189*100</f>
        <v>96.28172165131568</v>
      </c>
      <c r="I189" s="432" t="s">
        <v>759</v>
      </c>
      <c r="J189" s="52">
        <f>G189/F189</f>
        <v>0.9628172165131568</v>
      </c>
    </row>
    <row r="190" spans="1:10" ht="24.75" customHeight="1">
      <c r="A190" s="424"/>
      <c r="B190" s="411"/>
      <c r="C190" s="425"/>
      <c r="D190" s="365"/>
      <c r="E190" s="12" t="s">
        <v>236</v>
      </c>
      <c r="F190" s="26">
        <f aca="true" t="shared" si="9" ref="F190:G192">F194+F198+F202+F206+F210+F214</f>
        <v>0</v>
      </c>
      <c r="G190" s="26">
        <f t="shared" si="9"/>
        <v>0</v>
      </c>
      <c r="H190" s="41">
        <v>0</v>
      </c>
      <c r="I190" s="433"/>
      <c r="J190" s="52"/>
    </row>
    <row r="191" spans="1:10" ht="24.75" customHeight="1">
      <c r="A191" s="424"/>
      <c r="B191" s="411"/>
      <c r="C191" s="425"/>
      <c r="D191" s="365"/>
      <c r="E191" s="12" t="s">
        <v>197</v>
      </c>
      <c r="F191" s="26">
        <f t="shared" si="9"/>
        <v>863.9</v>
      </c>
      <c r="G191" s="26">
        <f t="shared" si="9"/>
        <v>422.7772</v>
      </c>
      <c r="H191" s="41">
        <f>G191/F191*100</f>
        <v>48.938210441023266</v>
      </c>
      <c r="I191" s="433"/>
      <c r="J191" s="52"/>
    </row>
    <row r="192" spans="1:10" ht="24.75" customHeight="1">
      <c r="A192" s="424"/>
      <c r="B192" s="411"/>
      <c r="C192" s="425"/>
      <c r="D192" s="366"/>
      <c r="E192" s="12" t="s">
        <v>198</v>
      </c>
      <c r="F192" s="26">
        <f t="shared" si="9"/>
        <v>27874.46598</v>
      </c>
      <c r="G192" s="26">
        <f t="shared" si="9"/>
        <v>27247.016340000002</v>
      </c>
      <c r="H192" s="41">
        <f>G192/F192*100</f>
        <v>97.74901646384832</v>
      </c>
      <c r="I192" s="434"/>
      <c r="J192" s="52"/>
    </row>
    <row r="193" spans="1:10" ht="24.75" customHeight="1">
      <c r="A193" s="406" t="s">
        <v>251</v>
      </c>
      <c r="B193" s="405" t="s">
        <v>765</v>
      </c>
      <c r="C193" s="420" t="s">
        <v>212</v>
      </c>
      <c r="D193" s="361"/>
      <c r="E193" s="32" t="s">
        <v>191</v>
      </c>
      <c r="F193" s="34">
        <f>SUM(F194:F196)</f>
        <v>15429.3013</v>
      </c>
      <c r="G193" s="34">
        <f>SUM(G194:G196)</f>
        <v>15027.93463</v>
      </c>
      <c r="H193" s="43">
        <f aca="true" t="shared" si="10" ref="H193:H215">G193/F193*100</f>
        <v>97.39867242076606</v>
      </c>
      <c r="I193" s="258"/>
      <c r="J193" s="52"/>
    </row>
    <row r="194" spans="1:10" ht="24.75" customHeight="1">
      <c r="A194" s="406"/>
      <c r="B194" s="405"/>
      <c r="C194" s="420"/>
      <c r="D194" s="362"/>
      <c r="E194" s="33" t="s">
        <v>236</v>
      </c>
      <c r="F194" s="35">
        <v>0</v>
      </c>
      <c r="G194" s="35">
        <v>0</v>
      </c>
      <c r="H194" s="43">
        <v>0</v>
      </c>
      <c r="I194" s="257"/>
      <c r="J194" s="52"/>
    </row>
    <row r="195" spans="1:10" ht="24.75" customHeight="1">
      <c r="A195" s="406"/>
      <c r="B195" s="405"/>
      <c r="C195" s="420"/>
      <c r="D195" s="362"/>
      <c r="E195" s="33" t="s">
        <v>197</v>
      </c>
      <c r="F195" s="35">
        <v>0</v>
      </c>
      <c r="G195" s="35">
        <v>0</v>
      </c>
      <c r="H195" s="43">
        <v>0</v>
      </c>
      <c r="I195" s="257"/>
      <c r="J195" s="52"/>
    </row>
    <row r="196" spans="1:10" ht="24.75" customHeight="1">
      <c r="A196" s="406"/>
      <c r="B196" s="405"/>
      <c r="C196" s="420"/>
      <c r="D196" s="363"/>
      <c r="E196" s="33" t="s">
        <v>198</v>
      </c>
      <c r="F196" s="35">
        <v>15429.3013</v>
      </c>
      <c r="G196" s="35">
        <v>15027.93463</v>
      </c>
      <c r="H196" s="43">
        <f t="shared" si="10"/>
        <v>97.39867242076606</v>
      </c>
      <c r="I196" s="257"/>
      <c r="J196" s="52"/>
    </row>
    <row r="197" spans="1:10" ht="24.75" customHeight="1">
      <c r="A197" s="341" t="s">
        <v>252</v>
      </c>
      <c r="B197" s="342" t="s">
        <v>764</v>
      </c>
      <c r="C197" s="337" t="s">
        <v>212</v>
      </c>
      <c r="D197" s="338"/>
      <c r="E197" s="10" t="s">
        <v>191</v>
      </c>
      <c r="F197" s="34">
        <f>SUM(F198:F200)</f>
        <v>10950.63597</v>
      </c>
      <c r="G197" s="34">
        <f>SUM(G198:G200)</f>
        <v>10724.553</v>
      </c>
      <c r="H197" s="43">
        <f t="shared" si="10"/>
        <v>97.9354352512551</v>
      </c>
      <c r="I197" s="257"/>
      <c r="J197" s="52"/>
    </row>
    <row r="198" spans="1:10" ht="24.75" customHeight="1">
      <c r="A198" s="341"/>
      <c r="B198" s="342"/>
      <c r="C198" s="337"/>
      <c r="D198" s="339"/>
      <c r="E198" s="9" t="s">
        <v>236</v>
      </c>
      <c r="F198" s="35">
        <v>0</v>
      </c>
      <c r="G198" s="35">
        <v>0</v>
      </c>
      <c r="H198" s="43">
        <v>0</v>
      </c>
      <c r="I198" s="257"/>
      <c r="J198" s="52"/>
    </row>
    <row r="199" spans="1:10" ht="24.75" customHeight="1">
      <c r="A199" s="341"/>
      <c r="B199" s="342"/>
      <c r="C199" s="337"/>
      <c r="D199" s="339"/>
      <c r="E199" s="9" t="s">
        <v>197</v>
      </c>
      <c r="F199" s="35">
        <v>0</v>
      </c>
      <c r="G199" s="35">
        <v>0</v>
      </c>
      <c r="H199" s="43">
        <v>0</v>
      </c>
      <c r="I199" s="257"/>
      <c r="J199" s="52"/>
    </row>
    <row r="200" spans="1:10" ht="24.75" customHeight="1">
      <c r="A200" s="341"/>
      <c r="B200" s="342"/>
      <c r="C200" s="337"/>
      <c r="D200" s="340"/>
      <c r="E200" s="9" t="s">
        <v>198</v>
      </c>
      <c r="F200" s="35">
        <v>10950.63597</v>
      </c>
      <c r="G200" s="280">
        <v>10724.553</v>
      </c>
      <c r="H200" s="43">
        <f t="shared" si="10"/>
        <v>97.9354352512551</v>
      </c>
      <c r="I200" s="257"/>
      <c r="J200" s="52"/>
    </row>
    <row r="201" spans="1:10" ht="24.75" customHeight="1">
      <c r="A201" s="341" t="s">
        <v>174</v>
      </c>
      <c r="B201" s="342" t="s">
        <v>763</v>
      </c>
      <c r="C201" s="337" t="s">
        <v>212</v>
      </c>
      <c r="D201" s="338"/>
      <c r="E201" s="10" t="s">
        <v>191</v>
      </c>
      <c r="F201" s="34">
        <f>SUM(F202:F204)</f>
        <v>26</v>
      </c>
      <c r="G201" s="34">
        <f>SUM(G202:G204)</f>
        <v>26</v>
      </c>
      <c r="H201" s="43">
        <f t="shared" si="10"/>
        <v>100</v>
      </c>
      <c r="I201" s="257"/>
      <c r="J201" s="52"/>
    </row>
    <row r="202" spans="1:10" ht="24.75" customHeight="1">
      <c r="A202" s="341"/>
      <c r="B202" s="342"/>
      <c r="C202" s="337"/>
      <c r="D202" s="339"/>
      <c r="E202" s="9" t="s">
        <v>236</v>
      </c>
      <c r="F202" s="35">
        <v>0</v>
      </c>
      <c r="G202" s="35">
        <v>0</v>
      </c>
      <c r="H202" s="43">
        <v>0</v>
      </c>
      <c r="I202" s="257"/>
      <c r="J202" s="52"/>
    </row>
    <row r="203" spans="1:10" ht="24.75" customHeight="1">
      <c r="A203" s="341"/>
      <c r="B203" s="342"/>
      <c r="C203" s="337"/>
      <c r="D203" s="339"/>
      <c r="E203" s="9" t="s">
        <v>197</v>
      </c>
      <c r="F203" s="35">
        <v>0</v>
      </c>
      <c r="G203" s="35">
        <v>0</v>
      </c>
      <c r="H203" s="43">
        <v>0</v>
      </c>
      <c r="I203" s="257"/>
      <c r="J203" s="52"/>
    </row>
    <row r="204" spans="1:10" ht="24.75" customHeight="1">
      <c r="A204" s="341"/>
      <c r="B204" s="342"/>
      <c r="C204" s="337"/>
      <c r="D204" s="340"/>
      <c r="E204" s="9" t="s">
        <v>198</v>
      </c>
      <c r="F204" s="35">
        <v>26</v>
      </c>
      <c r="G204" s="35">
        <v>26</v>
      </c>
      <c r="H204" s="43">
        <f t="shared" si="10"/>
        <v>100</v>
      </c>
      <c r="I204" s="257"/>
      <c r="J204" s="52"/>
    </row>
    <row r="205" spans="1:10" ht="24.75" customHeight="1">
      <c r="A205" s="406" t="s">
        <v>8</v>
      </c>
      <c r="B205" s="405" t="s">
        <v>762</v>
      </c>
      <c r="C205" s="420" t="s">
        <v>212</v>
      </c>
      <c r="D205" s="360"/>
      <c r="E205" s="32" t="s">
        <v>191</v>
      </c>
      <c r="F205" s="34">
        <f>SUM(F206:F208)</f>
        <v>534.23973</v>
      </c>
      <c r="G205" s="34">
        <f>SUM(G206:G208)</f>
        <v>534.23973</v>
      </c>
      <c r="H205" s="43">
        <f t="shared" si="10"/>
        <v>100</v>
      </c>
      <c r="I205" s="257"/>
      <c r="J205" s="52"/>
    </row>
    <row r="206" spans="1:10" ht="24.75" customHeight="1">
      <c r="A206" s="406"/>
      <c r="B206" s="405"/>
      <c r="C206" s="420"/>
      <c r="D206" s="360"/>
      <c r="E206" s="33" t="s">
        <v>236</v>
      </c>
      <c r="F206" s="35">
        <v>0</v>
      </c>
      <c r="G206" s="35">
        <v>0</v>
      </c>
      <c r="H206" s="43">
        <v>0</v>
      </c>
      <c r="I206" s="257"/>
      <c r="J206" s="52"/>
    </row>
    <row r="207" spans="1:10" ht="24.75" customHeight="1">
      <c r="A207" s="406"/>
      <c r="B207" s="405"/>
      <c r="C207" s="420"/>
      <c r="D207" s="360"/>
      <c r="E207" s="33" t="s">
        <v>197</v>
      </c>
      <c r="F207" s="35">
        <v>0</v>
      </c>
      <c r="G207" s="35">
        <v>0</v>
      </c>
      <c r="H207" s="43">
        <v>0</v>
      </c>
      <c r="I207" s="257"/>
      <c r="J207" s="52"/>
    </row>
    <row r="208" spans="1:10" ht="24.75" customHeight="1">
      <c r="A208" s="406"/>
      <c r="B208" s="405"/>
      <c r="C208" s="420"/>
      <c r="D208" s="360"/>
      <c r="E208" s="33" t="s">
        <v>198</v>
      </c>
      <c r="F208" s="35">
        <v>534.23973</v>
      </c>
      <c r="G208" s="35">
        <v>534.23973</v>
      </c>
      <c r="H208" s="43">
        <f t="shared" si="10"/>
        <v>100</v>
      </c>
      <c r="I208" s="257"/>
      <c r="J208" s="52"/>
    </row>
    <row r="209" spans="1:10" ht="24.75" customHeight="1">
      <c r="A209" s="406" t="s">
        <v>9</v>
      </c>
      <c r="B209" s="405" t="s">
        <v>761</v>
      </c>
      <c r="C209" s="420" t="s">
        <v>212</v>
      </c>
      <c r="D209" s="360"/>
      <c r="E209" s="32" t="s">
        <v>191</v>
      </c>
      <c r="F209" s="34">
        <f>SUM(F210:F212)</f>
        <v>934.28898</v>
      </c>
      <c r="G209" s="34">
        <f>SUM(G210:G212)</f>
        <v>934.28898</v>
      </c>
      <c r="H209" s="43">
        <f t="shared" si="10"/>
        <v>100</v>
      </c>
      <c r="I209" s="257"/>
      <c r="J209" s="52"/>
    </row>
    <row r="210" spans="1:10" ht="24.75" customHeight="1">
      <c r="A210" s="406"/>
      <c r="B210" s="405"/>
      <c r="C210" s="420"/>
      <c r="D210" s="360"/>
      <c r="E210" s="33" t="s">
        <v>236</v>
      </c>
      <c r="F210" s="35">
        <v>0</v>
      </c>
      <c r="G210" s="35">
        <v>0</v>
      </c>
      <c r="H210" s="43">
        <v>0</v>
      </c>
      <c r="I210" s="257"/>
      <c r="J210" s="52"/>
    </row>
    <row r="211" spans="1:10" ht="24.75" customHeight="1">
      <c r="A211" s="406"/>
      <c r="B211" s="405"/>
      <c r="C211" s="420"/>
      <c r="D211" s="360"/>
      <c r="E211" s="33" t="s">
        <v>197</v>
      </c>
      <c r="F211" s="35">
        <v>0</v>
      </c>
      <c r="G211" s="35">
        <v>0</v>
      </c>
      <c r="H211" s="43">
        <v>0</v>
      </c>
      <c r="I211" s="257"/>
      <c r="J211" s="52"/>
    </row>
    <row r="212" spans="1:10" ht="24.75" customHeight="1">
      <c r="A212" s="406"/>
      <c r="B212" s="405"/>
      <c r="C212" s="420"/>
      <c r="D212" s="360"/>
      <c r="E212" s="33" t="s">
        <v>198</v>
      </c>
      <c r="F212" s="35">
        <v>934.28898</v>
      </c>
      <c r="G212" s="35">
        <v>934.28898</v>
      </c>
      <c r="H212" s="43">
        <f t="shared" si="10"/>
        <v>100</v>
      </c>
      <c r="I212" s="257"/>
      <c r="J212" s="52"/>
    </row>
    <row r="213" spans="1:10" ht="24.75" customHeight="1">
      <c r="A213" s="406" t="s">
        <v>10</v>
      </c>
      <c r="B213" s="405" t="s">
        <v>760</v>
      </c>
      <c r="C213" s="420" t="s">
        <v>212</v>
      </c>
      <c r="D213" s="360"/>
      <c r="E213" s="32" t="s">
        <v>191</v>
      </c>
      <c r="F213" s="34">
        <f>SUM(F214:F216)</f>
        <v>863.9</v>
      </c>
      <c r="G213" s="34">
        <f>SUM(G214:G216)</f>
        <v>422.7772</v>
      </c>
      <c r="H213" s="43">
        <f t="shared" si="10"/>
        <v>48.938210441023266</v>
      </c>
      <c r="I213" s="257"/>
      <c r="J213" s="52"/>
    </row>
    <row r="214" spans="1:10" ht="24.75" customHeight="1">
      <c r="A214" s="406"/>
      <c r="B214" s="405"/>
      <c r="C214" s="420"/>
      <c r="D214" s="360"/>
      <c r="E214" s="33" t="s">
        <v>236</v>
      </c>
      <c r="F214" s="35">
        <v>0</v>
      </c>
      <c r="G214" s="35">
        <v>0</v>
      </c>
      <c r="H214" s="43">
        <v>0</v>
      </c>
      <c r="I214" s="257"/>
      <c r="J214" s="52"/>
    </row>
    <row r="215" spans="1:10" ht="24.75" customHeight="1">
      <c r="A215" s="406"/>
      <c r="B215" s="405"/>
      <c r="C215" s="420"/>
      <c r="D215" s="360"/>
      <c r="E215" s="33" t="s">
        <v>197</v>
      </c>
      <c r="F215" s="35">
        <v>863.9</v>
      </c>
      <c r="G215" s="35">
        <v>422.7772</v>
      </c>
      <c r="H215" s="43">
        <f t="shared" si="10"/>
        <v>48.938210441023266</v>
      </c>
      <c r="I215" s="257"/>
      <c r="J215" s="52"/>
    </row>
    <row r="216" spans="1:10" ht="24.75" customHeight="1">
      <c r="A216" s="406"/>
      <c r="B216" s="405"/>
      <c r="C216" s="420"/>
      <c r="D216" s="360"/>
      <c r="E216" s="33" t="s">
        <v>198</v>
      </c>
      <c r="F216" s="35">
        <v>0</v>
      </c>
      <c r="G216" s="35">
        <v>0</v>
      </c>
      <c r="H216" s="43">
        <v>0</v>
      </c>
      <c r="I216" s="257"/>
      <c r="J216" s="52"/>
    </row>
    <row r="217" spans="1:10" ht="24.75" customHeight="1" hidden="1">
      <c r="A217" s="424" t="s">
        <v>217</v>
      </c>
      <c r="B217" s="411" t="s">
        <v>748</v>
      </c>
      <c r="C217" s="425" t="s">
        <v>212</v>
      </c>
      <c r="D217" s="364"/>
      <c r="E217" s="11" t="s">
        <v>191</v>
      </c>
      <c r="F217" s="26">
        <f>SUM(F218:F220)</f>
        <v>0</v>
      </c>
      <c r="G217" s="26">
        <f>SUM(G218:G220)</f>
        <v>0</v>
      </c>
      <c r="H217" s="41">
        <v>0</v>
      </c>
      <c r="I217" s="438" t="s">
        <v>339</v>
      </c>
      <c r="J217" s="52"/>
    </row>
    <row r="218" spans="1:10" ht="24.75" customHeight="1" hidden="1">
      <c r="A218" s="424"/>
      <c r="B218" s="411"/>
      <c r="C218" s="425"/>
      <c r="D218" s="365"/>
      <c r="E218" s="12" t="s">
        <v>236</v>
      </c>
      <c r="F218" s="26">
        <f aca="true" t="shared" si="11" ref="F218:G220">F222</f>
        <v>0</v>
      </c>
      <c r="G218" s="26">
        <f t="shared" si="11"/>
        <v>0</v>
      </c>
      <c r="H218" s="41">
        <v>0</v>
      </c>
      <c r="I218" s="439"/>
      <c r="J218" s="52"/>
    </row>
    <row r="219" spans="1:10" ht="24.75" customHeight="1" hidden="1">
      <c r="A219" s="424"/>
      <c r="B219" s="411"/>
      <c r="C219" s="425"/>
      <c r="D219" s="365"/>
      <c r="E219" s="12" t="s">
        <v>197</v>
      </c>
      <c r="F219" s="26">
        <f t="shared" si="11"/>
        <v>0</v>
      </c>
      <c r="G219" s="26">
        <f t="shared" si="11"/>
        <v>0</v>
      </c>
      <c r="H219" s="41">
        <v>0</v>
      </c>
      <c r="I219" s="439"/>
      <c r="J219" s="52"/>
    </row>
    <row r="220" spans="1:10" ht="24.75" customHeight="1" hidden="1">
      <c r="A220" s="424"/>
      <c r="B220" s="411"/>
      <c r="C220" s="425"/>
      <c r="D220" s="366"/>
      <c r="E220" s="12" t="s">
        <v>198</v>
      </c>
      <c r="F220" s="26">
        <f t="shared" si="11"/>
        <v>0</v>
      </c>
      <c r="G220" s="26">
        <f t="shared" si="11"/>
        <v>0</v>
      </c>
      <c r="H220" s="41">
        <v>0</v>
      </c>
      <c r="I220" s="440"/>
      <c r="J220" s="52"/>
    </row>
    <row r="221" spans="1:10" ht="24.75" customHeight="1" hidden="1">
      <c r="A221" s="341" t="s">
        <v>253</v>
      </c>
      <c r="B221" s="342" t="s">
        <v>575</v>
      </c>
      <c r="C221" s="337" t="s">
        <v>212</v>
      </c>
      <c r="D221" s="338"/>
      <c r="E221" s="10" t="s">
        <v>191</v>
      </c>
      <c r="F221" s="34">
        <f>SUM(F222:F224)</f>
        <v>0</v>
      </c>
      <c r="G221" s="34">
        <f>SUM(G222:G224)</f>
        <v>0</v>
      </c>
      <c r="H221" s="42"/>
      <c r="I221" s="260"/>
      <c r="J221" s="52"/>
    </row>
    <row r="222" spans="1:10" ht="24.75" customHeight="1" hidden="1">
      <c r="A222" s="341"/>
      <c r="B222" s="342"/>
      <c r="C222" s="337"/>
      <c r="D222" s="339"/>
      <c r="E222" s="9" t="s">
        <v>236</v>
      </c>
      <c r="F222" s="35">
        <v>0</v>
      </c>
      <c r="G222" s="35">
        <v>0</v>
      </c>
      <c r="H222" s="42"/>
      <c r="I222" s="260"/>
      <c r="J222" s="52"/>
    </row>
    <row r="223" spans="1:10" ht="24.75" customHeight="1" hidden="1">
      <c r="A223" s="341"/>
      <c r="B223" s="342"/>
      <c r="C223" s="337"/>
      <c r="D223" s="339"/>
      <c r="E223" s="9" t="s">
        <v>197</v>
      </c>
      <c r="F223" s="35">
        <v>0</v>
      </c>
      <c r="G223" s="35">
        <v>0</v>
      </c>
      <c r="H223" s="42"/>
      <c r="I223" s="260"/>
      <c r="J223" s="52"/>
    </row>
    <row r="224" spans="1:10" ht="24.75" customHeight="1" hidden="1">
      <c r="A224" s="341"/>
      <c r="B224" s="342"/>
      <c r="C224" s="337"/>
      <c r="D224" s="340"/>
      <c r="E224" s="9" t="s">
        <v>198</v>
      </c>
      <c r="F224" s="35">
        <v>0</v>
      </c>
      <c r="G224" s="35">
        <v>0</v>
      </c>
      <c r="H224" s="42"/>
      <c r="I224" s="260"/>
      <c r="J224" s="52"/>
    </row>
    <row r="225" spans="1:10" ht="24.75" customHeight="1">
      <c r="A225" s="390" t="s">
        <v>235</v>
      </c>
      <c r="B225" s="402" t="s">
        <v>749</v>
      </c>
      <c r="C225" s="425" t="s">
        <v>212</v>
      </c>
      <c r="D225" s="364"/>
      <c r="E225" s="11" t="s">
        <v>191</v>
      </c>
      <c r="F225" s="26">
        <f>SUM(F226:F228)</f>
        <v>23616.10111</v>
      </c>
      <c r="G225" s="26">
        <f>SUM(G226:G228)</f>
        <v>15142.873990000002</v>
      </c>
      <c r="H225" s="41">
        <f>G225/F225*100</f>
        <v>64.1209737351095</v>
      </c>
      <c r="I225" s="432" t="s">
        <v>770</v>
      </c>
      <c r="J225" s="52">
        <f>G225/F225</f>
        <v>0.641209737351095</v>
      </c>
    </row>
    <row r="226" spans="1:10" ht="24.75" customHeight="1">
      <c r="A226" s="391"/>
      <c r="B226" s="403"/>
      <c r="C226" s="425"/>
      <c r="D226" s="365"/>
      <c r="E226" s="12" t="s">
        <v>236</v>
      </c>
      <c r="F226" s="26">
        <f aca="true" t="shared" si="12" ref="F226:G228">F230+F234+F238+F242</f>
        <v>0</v>
      </c>
      <c r="G226" s="26">
        <f t="shared" si="12"/>
        <v>0</v>
      </c>
      <c r="H226" s="41">
        <v>0</v>
      </c>
      <c r="I226" s="433"/>
      <c r="J226" s="52"/>
    </row>
    <row r="227" spans="1:10" ht="24.75" customHeight="1">
      <c r="A227" s="391"/>
      <c r="B227" s="403"/>
      <c r="C227" s="425"/>
      <c r="D227" s="365"/>
      <c r="E227" s="12" t="s">
        <v>197</v>
      </c>
      <c r="F227" s="26">
        <f t="shared" si="12"/>
        <v>22469.28583</v>
      </c>
      <c r="G227" s="26">
        <f t="shared" si="12"/>
        <v>13996.058710000001</v>
      </c>
      <c r="H227" s="41">
        <v>0</v>
      </c>
      <c r="I227" s="433"/>
      <c r="J227" s="52"/>
    </row>
    <row r="228" spans="1:10" ht="24.75" customHeight="1">
      <c r="A228" s="392"/>
      <c r="B228" s="404"/>
      <c r="C228" s="425"/>
      <c r="D228" s="366"/>
      <c r="E228" s="12" t="s">
        <v>198</v>
      </c>
      <c r="F228" s="26">
        <f t="shared" si="12"/>
        <v>1146.81528</v>
      </c>
      <c r="G228" s="26">
        <f t="shared" si="12"/>
        <v>1146.81528</v>
      </c>
      <c r="H228" s="41">
        <f>G228/F228*100</f>
        <v>100</v>
      </c>
      <c r="I228" s="434"/>
      <c r="J228" s="52"/>
    </row>
    <row r="229" spans="1:10" ht="24.75" customHeight="1">
      <c r="A229" s="354" t="s">
        <v>253</v>
      </c>
      <c r="B229" s="357" t="s">
        <v>766</v>
      </c>
      <c r="C229" s="337" t="s">
        <v>212</v>
      </c>
      <c r="D229" s="338"/>
      <c r="E229" s="10" t="s">
        <v>191</v>
      </c>
      <c r="F229" s="34">
        <f>SUM(F230:F232)</f>
        <v>58.5</v>
      </c>
      <c r="G229" s="34">
        <f>SUM(G230:G232)</f>
        <v>58.5</v>
      </c>
      <c r="H229" s="43">
        <f aca="true" t="shared" si="13" ref="H229:H243">G229/F229*100</f>
        <v>100</v>
      </c>
      <c r="I229" s="264"/>
      <c r="J229" s="52"/>
    </row>
    <row r="230" spans="1:10" ht="24.75" customHeight="1">
      <c r="A230" s="355"/>
      <c r="B230" s="358"/>
      <c r="C230" s="337"/>
      <c r="D230" s="339"/>
      <c r="E230" s="9" t="s">
        <v>236</v>
      </c>
      <c r="F230" s="35">
        <v>0</v>
      </c>
      <c r="G230" s="35">
        <v>0</v>
      </c>
      <c r="H230" s="43">
        <v>0</v>
      </c>
      <c r="I230" s="265"/>
      <c r="J230" s="52"/>
    </row>
    <row r="231" spans="1:10" ht="24.75" customHeight="1">
      <c r="A231" s="355"/>
      <c r="B231" s="358"/>
      <c r="C231" s="337"/>
      <c r="D231" s="339"/>
      <c r="E231" s="9" t="s">
        <v>197</v>
      </c>
      <c r="F231" s="35">
        <v>0</v>
      </c>
      <c r="G231" s="35">
        <v>0</v>
      </c>
      <c r="H231" s="43">
        <v>0</v>
      </c>
      <c r="I231" s="265"/>
      <c r="J231" s="52"/>
    </row>
    <row r="232" spans="1:10" ht="24.75" customHeight="1">
      <c r="A232" s="356"/>
      <c r="B232" s="359"/>
      <c r="C232" s="337"/>
      <c r="D232" s="340"/>
      <c r="E232" s="9" t="s">
        <v>198</v>
      </c>
      <c r="F232" s="35">
        <v>58.5</v>
      </c>
      <c r="G232" s="35">
        <v>58.5</v>
      </c>
      <c r="H232" s="43">
        <f t="shared" si="13"/>
        <v>100</v>
      </c>
      <c r="I232" s="266"/>
      <c r="J232" s="52"/>
    </row>
    <row r="233" spans="1:10" ht="24.75" customHeight="1">
      <c r="A233" s="354" t="s">
        <v>576</v>
      </c>
      <c r="B233" s="357" t="s">
        <v>767</v>
      </c>
      <c r="C233" s="458" t="s">
        <v>212</v>
      </c>
      <c r="D233" s="338"/>
      <c r="E233" s="10" t="s">
        <v>191</v>
      </c>
      <c r="F233" s="34">
        <f>SUM(F234:F236)</f>
        <v>1088.31528</v>
      </c>
      <c r="G233" s="34">
        <f>SUM(G234:G236)</f>
        <v>1088.31528</v>
      </c>
      <c r="H233" s="43">
        <f t="shared" si="13"/>
        <v>100</v>
      </c>
      <c r="I233" s="267"/>
      <c r="J233" s="52"/>
    </row>
    <row r="234" spans="1:10" ht="24.75" customHeight="1">
      <c r="A234" s="355"/>
      <c r="B234" s="358"/>
      <c r="C234" s="459"/>
      <c r="D234" s="339"/>
      <c r="E234" s="9" t="s">
        <v>236</v>
      </c>
      <c r="F234" s="35">
        <v>0</v>
      </c>
      <c r="G234" s="35">
        <v>0</v>
      </c>
      <c r="H234" s="43">
        <v>0</v>
      </c>
      <c r="I234" s="267"/>
      <c r="J234" s="52"/>
    </row>
    <row r="235" spans="1:10" ht="24.75" customHeight="1">
      <c r="A235" s="355"/>
      <c r="B235" s="358"/>
      <c r="C235" s="459"/>
      <c r="D235" s="339"/>
      <c r="E235" s="9" t="s">
        <v>197</v>
      </c>
      <c r="F235" s="35">
        <v>0</v>
      </c>
      <c r="G235" s="35">
        <v>0</v>
      </c>
      <c r="H235" s="43">
        <v>0</v>
      </c>
      <c r="I235" s="267"/>
      <c r="J235" s="52"/>
    </row>
    <row r="236" spans="1:10" ht="24.75" customHeight="1">
      <c r="A236" s="356"/>
      <c r="B236" s="359"/>
      <c r="C236" s="460"/>
      <c r="D236" s="340"/>
      <c r="E236" s="9" t="s">
        <v>198</v>
      </c>
      <c r="F236" s="35">
        <v>1088.31528</v>
      </c>
      <c r="G236" s="35">
        <v>1088.31528</v>
      </c>
      <c r="H236" s="43">
        <f t="shared" si="13"/>
        <v>100</v>
      </c>
      <c r="I236" s="267"/>
      <c r="J236" s="52"/>
    </row>
    <row r="237" spans="1:10" ht="24.75" customHeight="1">
      <c r="A237" s="354" t="s">
        <v>577</v>
      </c>
      <c r="B237" s="357" t="s">
        <v>768</v>
      </c>
      <c r="C237" s="458" t="s">
        <v>212</v>
      </c>
      <c r="D237" s="338"/>
      <c r="E237" s="10" t="s">
        <v>191</v>
      </c>
      <c r="F237" s="34">
        <f>SUM(F238:F240)</f>
        <v>18128.16835</v>
      </c>
      <c r="G237" s="34">
        <f>SUM(G238:G240)</f>
        <v>10917.29167</v>
      </c>
      <c r="H237" s="43">
        <f t="shared" si="13"/>
        <v>60.22280607295883</v>
      </c>
      <c r="I237" s="267"/>
      <c r="J237" s="52"/>
    </row>
    <row r="238" spans="1:10" ht="24.75" customHeight="1">
      <c r="A238" s="355"/>
      <c r="B238" s="358"/>
      <c r="C238" s="459"/>
      <c r="D238" s="339"/>
      <c r="E238" s="9" t="s">
        <v>236</v>
      </c>
      <c r="F238" s="35">
        <v>0</v>
      </c>
      <c r="G238" s="35">
        <v>0</v>
      </c>
      <c r="H238" s="43">
        <v>0</v>
      </c>
      <c r="I238" s="267"/>
      <c r="J238" s="52"/>
    </row>
    <row r="239" spans="1:10" ht="24.75" customHeight="1">
      <c r="A239" s="355"/>
      <c r="B239" s="358"/>
      <c r="C239" s="459"/>
      <c r="D239" s="339"/>
      <c r="E239" s="9" t="s">
        <v>197</v>
      </c>
      <c r="F239" s="35">
        <v>18128.16835</v>
      </c>
      <c r="G239" s="35">
        <v>10917.29167</v>
      </c>
      <c r="H239" s="43">
        <f t="shared" si="13"/>
        <v>60.22280607295883</v>
      </c>
      <c r="I239" s="267"/>
      <c r="J239" s="52"/>
    </row>
    <row r="240" spans="1:10" ht="24.75" customHeight="1">
      <c r="A240" s="356"/>
      <c r="B240" s="359"/>
      <c r="C240" s="460"/>
      <c r="D240" s="340"/>
      <c r="E240" s="9" t="s">
        <v>198</v>
      </c>
      <c r="F240" s="35">
        <v>0</v>
      </c>
      <c r="G240" s="35">
        <v>0</v>
      </c>
      <c r="H240" s="43">
        <v>0</v>
      </c>
      <c r="I240" s="267"/>
      <c r="J240" s="52"/>
    </row>
    <row r="241" spans="1:10" ht="24.75" customHeight="1">
      <c r="A241" s="354" t="s">
        <v>578</v>
      </c>
      <c r="B241" s="357" t="s">
        <v>769</v>
      </c>
      <c r="C241" s="458" t="s">
        <v>212</v>
      </c>
      <c r="D241" s="338"/>
      <c r="E241" s="10" t="s">
        <v>191</v>
      </c>
      <c r="F241" s="34">
        <f>SUM(F242:F244)</f>
        <v>4341.11748</v>
      </c>
      <c r="G241" s="34">
        <f>SUM(G242:G244)</f>
        <v>3078.76704</v>
      </c>
      <c r="H241" s="43">
        <f t="shared" si="13"/>
        <v>70.92107168682291</v>
      </c>
      <c r="I241" s="267"/>
      <c r="J241" s="52"/>
    </row>
    <row r="242" spans="1:10" ht="24.75" customHeight="1">
      <c r="A242" s="355"/>
      <c r="B242" s="358"/>
      <c r="C242" s="459"/>
      <c r="D242" s="339"/>
      <c r="E242" s="9" t="s">
        <v>236</v>
      </c>
      <c r="F242" s="35">
        <v>0</v>
      </c>
      <c r="G242" s="35">
        <v>0</v>
      </c>
      <c r="H242" s="43">
        <v>0</v>
      </c>
      <c r="I242" s="267"/>
      <c r="J242" s="52"/>
    </row>
    <row r="243" spans="1:10" ht="24.75" customHeight="1">
      <c r="A243" s="355"/>
      <c r="B243" s="358"/>
      <c r="C243" s="459"/>
      <c r="D243" s="339"/>
      <c r="E243" s="9" t="s">
        <v>197</v>
      </c>
      <c r="F243" s="35">
        <v>4341.11748</v>
      </c>
      <c r="G243" s="35">
        <v>3078.76704</v>
      </c>
      <c r="H243" s="43">
        <f t="shared" si="13"/>
        <v>70.92107168682291</v>
      </c>
      <c r="I243" s="267"/>
      <c r="J243" s="52"/>
    </row>
    <row r="244" spans="1:10" ht="24.75" customHeight="1">
      <c r="A244" s="356"/>
      <c r="B244" s="359"/>
      <c r="C244" s="460"/>
      <c r="D244" s="340"/>
      <c r="E244" s="9" t="s">
        <v>198</v>
      </c>
      <c r="F244" s="35">
        <v>0</v>
      </c>
      <c r="G244" s="35">
        <v>0</v>
      </c>
      <c r="H244" s="43">
        <v>0</v>
      </c>
      <c r="I244" s="267"/>
      <c r="J244" s="52"/>
    </row>
    <row r="245" spans="1:10" ht="24.75" customHeight="1">
      <c r="A245" s="424" t="s">
        <v>254</v>
      </c>
      <c r="B245" s="411" t="s">
        <v>771</v>
      </c>
      <c r="C245" s="425" t="s">
        <v>212</v>
      </c>
      <c r="D245" s="364"/>
      <c r="E245" s="11" t="s">
        <v>191</v>
      </c>
      <c r="F245" s="26">
        <f>SUM(F246:F248)</f>
        <v>4697.6662799999995</v>
      </c>
      <c r="G245" s="26">
        <f>SUM(G246:G248)</f>
        <v>4695.6662799999995</v>
      </c>
      <c r="H245" s="41">
        <f>G245/F245*100</f>
        <v>99.95742566881528</v>
      </c>
      <c r="I245" s="432" t="s">
        <v>337</v>
      </c>
      <c r="J245" s="52">
        <f>G245/F245</f>
        <v>0.9995742566881528</v>
      </c>
    </row>
    <row r="246" spans="1:10" ht="24.75" customHeight="1">
      <c r="A246" s="424"/>
      <c r="B246" s="411"/>
      <c r="C246" s="425"/>
      <c r="D246" s="365"/>
      <c r="E246" s="12" t="s">
        <v>236</v>
      </c>
      <c r="F246" s="26">
        <f aca="true" t="shared" si="14" ref="F246:G248">F250+F254+F258</f>
        <v>0</v>
      </c>
      <c r="G246" s="26">
        <f t="shared" si="14"/>
        <v>0</v>
      </c>
      <c r="H246" s="41">
        <v>0</v>
      </c>
      <c r="I246" s="433"/>
      <c r="J246" s="52"/>
    </row>
    <row r="247" spans="1:10" ht="24.75" customHeight="1">
      <c r="A247" s="424"/>
      <c r="B247" s="411"/>
      <c r="C247" s="425"/>
      <c r="D247" s="365"/>
      <c r="E247" s="12" t="s">
        <v>197</v>
      </c>
      <c r="F247" s="26">
        <f t="shared" si="14"/>
        <v>0</v>
      </c>
      <c r="G247" s="26">
        <f t="shared" si="14"/>
        <v>0</v>
      </c>
      <c r="H247" s="41">
        <v>0</v>
      </c>
      <c r="I247" s="433"/>
      <c r="J247" s="52"/>
    </row>
    <row r="248" spans="1:10" ht="24.75" customHeight="1">
      <c r="A248" s="424"/>
      <c r="B248" s="411"/>
      <c r="C248" s="425"/>
      <c r="D248" s="366"/>
      <c r="E248" s="12" t="s">
        <v>198</v>
      </c>
      <c r="F248" s="26">
        <f t="shared" si="14"/>
        <v>4697.6662799999995</v>
      </c>
      <c r="G248" s="26">
        <f t="shared" si="14"/>
        <v>4695.6662799999995</v>
      </c>
      <c r="H248" s="275">
        <f>G248/F248*100</f>
        <v>99.95742566881528</v>
      </c>
      <c r="I248" s="434"/>
      <c r="J248" s="52"/>
    </row>
    <row r="249" spans="1:10" ht="24.75" customHeight="1">
      <c r="A249" s="354" t="s">
        <v>255</v>
      </c>
      <c r="B249" s="357" t="s">
        <v>772</v>
      </c>
      <c r="C249" s="337" t="s">
        <v>212</v>
      </c>
      <c r="D249" s="338"/>
      <c r="E249" s="10" t="s">
        <v>191</v>
      </c>
      <c r="F249" s="34">
        <f>SUM(F250:F252)</f>
        <v>207.7828</v>
      </c>
      <c r="G249" s="34">
        <f>SUM(G250:G252)</f>
        <v>207.7828</v>
      </c>
      <c r="H249" s="43">
        <f>G249/F249*100</f>
        <v>100</v>
      </c>
      <c r="I249" s="269"/>
      <c r="J249" s="52"/>
    </row>
    <row r="250" spans="1:10" ht="24.75" customHeight="1">
      <c r="A250" s="355"/>
      <c r="B250" s="358"/>
      <c r="C250" s="337"/>
      <c r="D250" s="339"/>
      <c r="E250" s="9" t="s">
        <v>236</v>
      </c>
      <c r="F250" s="35">
        <v>0</v>
      </c>
      <c r="G250" s="35">
        <v>0</v>
      </c>
      <c r="H250" s="43">
        <v>0</v>
      </c>
      <c r="I250" s="269"/>
      <c r="J250" s="52"/>
    </row>
    <row r="251" spans="1:10" ht="24.75" customHeight="1">
      <c r="A251" s="355"/>
      <c r="B251" s="358"/>
      <c r="C251" s="337"/>
      <c r="D251" s="339"/>
      <c r="E251" s="9" t="s">
        <v>197</v>
      </c>
      <c r="F251" s="35">
        <v>0</v>
      </c>
      <c r="G251" s="35">
        <v>0</v>
      </c>
      <c r="H251" s="43">
        <v>0</v>
      </c>
      <c r="I251" s="269"/>
      <c r="J251" s="52"/>
    </row>
    <row r="252" spans="1:10" ht="24.75" customHeight="1">
      <c r="A252" s="356"/>
      <c r="B252" s="359"/>
      <c r="C252" s="337"/>
      <c r="D252" s="340"/>
      <c r="E252" s="9" t="s">
        <v>198</v>
      </c>
      <c r="F252" s="35">
        <v>207.7828</v>
      </c>
      <c r="G252" s="35">
        <v>207.7828</v>
      </c>
      <c r="H252" s="43">
        <f>G252/F252*100</f>
        <v>100</v>
      </c>
      <c r="I252" s="269"/>
      <c r="J252" s="52"/>
    </row>
    <row r="253" spans="1:10" ht="24.75" customHeight="1">
      <c r="A253" s="354" t="s">
        <v>17</v>
      </c>
      <c r="B253" s="357" t="s">
        <v>773</v>
      </c>
      <c r="C253" s="337" t="s">
        <v>212</v>
      </c>
      <c r="D253" s="338"/>
      <c r="E253" s="10" t="s">
        <v>191</v>
      </c>
      <c r="F253" s="34">
        <f>SUM(F254:F256)</f>
        <v>3801.38348</v>
      </c>
      <c r="G253" s="34">
        <f>SUM(G254:G256)</f>
        <v>3801.38348</v>
      </c>
      <c r="H253" s="43">
        <f>G253/F253*100</f>
        <v>100</v>
      </c>
      <c r="I253" s="269"/>
      <c r="J253" s="52"/>
    </row>
    <row r="254" spans="1:10" ht="24.75" customHeight="1">
      <c r="A254" s="355"/>
      <c r="B254" s="358"/>
      <c r="C254" s="337"/>
      <c r="D254" s="339"/>
      <c r="E254" s="9" t="s">
        <v>236</v>
      </c>
      <c r="F254" s="35">
        <v>0</v>
      </c>
      <c r="G254" s="35">
        <v>0</v>
      </c>
      <c r="H254" s="43">
        <v>0</v>
      </c>
      <c r="I254" s="269"/>
      <c r="J254" s="52"/>
    </row>
    <row r="255" spans="1:10" ht="24.75" customHeight="1">
      <c r="A255" s="355"/>
      <c r="B255" s="358"/>
      <c r="C255" s="337"/>
      <c r="D255" s="339"/>
      <c r="E255" s="9" t="s">
        <v>197</v>
      </c>
      <c r="F255" s="35">
        <v>0</v>
      </c>
      <c r="G255" s="35">
        <v>0</v>
      </c>
      <c r="H255" s="43">
        <v>0</v>
      </c>
      <c r="I255" s="269"/>
      <c r="J255" s="52"/>
    </row>
    <row r="256" spans="1:10" ht="24.75" customHeight="1">
      <c r="A256" s="356"/>
      <c r="B256" s="359"/>
      <c r="C256" s="337"/>
      <c r="D256" s="340"/>
      <c r="E256" s="9" t="s">
        <v>198</v>
      </c>
      <c r="F256" s="35">
        <v>3801.38348</v>
      </c>
      <c r="G256" s="35">
        <v>3801.38348</v>
      </c>
      <c r="H256" s="43">
        <f>G256/F256*100</f>
        <v>100</v>
      </c>
      <c r="I256" s="269"/>
      <c r="J256" s="52"/>
    </row>
    <row r="257" spans="1:10" ht="24.75" customHeight="1">
      <c r="A257" s="451" t="s">
        <v>256</v>
      </c>
      <c r="B257" s="396" t="s">
        <v>774</v>
      </c>
      <c r="C257" s="337" t="s">
        <v>212</v>
      </c>
      <c r="D257" s="360"/>
      <c r="E257" s="32" t="s">
        <v>191</v>
      </c>
      <c r="F257" s="34">
        <f>SUM(F258:F260)</f>
        <v>688.5</v>
      </c>
      <c r="G257" s="34">
        <f>SUM(G258:G260)</f>
        <v>686.5</v>
      </c>
      <c r="H257" s="43">
        <f>G257/F257*100</f>
        <v>99.70951343500363</v>
      </c>
      <c r="I257" s="269"/>
      <c r="J257" s="52"/>
    </row>
    <row r="258" spans="1:10" ht="24.75" customHeight="1">
      <c r="A258" s="452"/>
      <c r="B258" s="397"/>
      <c r="C258" s="337"/>
      <c r="D258" s="360"/>
      <c r="E258" s="33" t="s">
        <v>236</v>
      </c>
      <c r="F258" s="35">
        <v>0</v>
      </c>
      <c r="G258" s="35">
        <v>0</v>
      </c>
      <c r="H258" s="43">
        <v>0</v>
      </c>
      <c r="I258" s="269"/>
      <c r="J258" s="52"/>
    </row>
    <row r="259" spans="1:10" ht="24.75" customHeight="1">
      <c r="A259" s="452"/>
      <c r="B259" s="397"/>
      <c r="C259" s="337"/>
      <c r="D259" s="360"/>
      <c r="E259" s="33" t="s">
        <v>197</v>
      </c>
      <c r="F259" s="35">
        <v>0</v>
      </c>
      <c r="G259" s="35">
        <v>0</v>
      </c>
      <c r="H259" s="43">
        <v>0</v>
      </c>
      <c r="I259" s="269"/>
      <c r="J259" s="52"/>
    </row>
    <row r="260" spans="1:10" ht="24.75" customHeight="1">
      <c r="A260" s="453"/>
      <c r="B260" s="398"/>
      <c r="C260" s="337"/>
      <c r="D260" s="360"/>
      <c r="E260" s="33" t="s">
        <v>198</v>
      </c>
      <c r="F260" s="35">
        <v>688.5</v>
      </c>
      <c r="G260" s="35">
        <v>686.5</v>
      </c>
      <c r="H260" s="43">
        <f>G260/F260*100</f>
        <v>99.70951343500363</v>
      </c>
      <c r="I260" s="269"/>
      <c r="J260" s="52"/>
    </row>
    <row r="261" spans="1:10" ht="24.75" customHeight="1">
      <c r="A261" s="424" t="s">
        <v>257</v>
      </c>
      <c r="B261" s="411" t="s">
        <v>753</v>
      </c>
      <c r="C261" s="425" t="s">
        <v>212</v>
      </c>
      <c r="D261" s="364"/>
      <c r="E261" s="11" t="s">
        <v>191</v>
      </c>
      <c r="F261" s="26">
        <f>SUM(F262:F264)</f>
        <v>603.28029</v>
      </c>
      <c r="G261" s="26">
        <f>SUM(G262:G264)</f>
        <v>543.12</v>
      </c>
      <c r="H261" s="41">
        <f>G261/F261*100</f>
        <v>90.02780448868965</v>
      </c>
      <c r="I261" s="432" t="s">
        <v>780</v>
      </c>
      <c r="J261" s="52">
        <f>G261/F261</f>
        <v>0.9002780448868966</v>
      </c>
    </row>
    <row r="262" spans="1:10" ht="24.75" customHeight="1">
      <c r="A262" s="424"/>
      <c r="B262" s="411"/>
      <c r="C262" s="425"/>
      <c r="D262" s="365"/>
      <c r="E262" s="12" t="s">
        <v>236</v>
      </c>
      <c r="F262" s="26">
        <f aca="true" t="shared" si="15" ref="F262:G264">F266+F274+F270+F278</f>
        <v>0</v>
      </c>
      <c r="G262" s="26">
        <f t="shared" si="15"/>
        <v>0</v>
      </c>
      <c r="H262" s="41">
        <v>0</v>
      </c>
      <c r="I262" s="433"/>
      <c r="J262" s="52"/>
    </row>
    <row r="263" spans="1:10" ht="24.75" customHeight="1">
      <c r="A263" s="424"/>
      <c r="B263" s="411"/>
      <c r="C263" s="425"/>
      <c r="D263" s="365"/>
      <c r="E263" s="12" t="s">
        <v>197</v>
      </c>
      <c r="F263" s="26">
        <f t="shared" si="15"/>
        <v>0</v>
      </c>
      <c r="G263" s="26">
        <f t="shared" si="15"/>
        <v>0</v>
      </c>
      <c r="H263" s="41">
        <v>0</v>
      </c>
      <c r="I263" s="433"/>
      <c r="J263" s="52"/>
    </row>
    <row r="264" spans="1:10" ht="24.75" customHeight="1">
      <c r="A264" s="424"/>
      <c r="B264" s="411"/>
      <c r="C264" s="425"/>
      <c r="D264" s="366"/>
      <c r="E264" s="12" t="s">
        <v>198</v>
      </c>
      <c r="F264" s="26">
        <f t="shared" si="15"/>
        <v>603.28029</v>
      </c>
      <c r="G264" s="26">
        <f t="shared" si="15"/>
        <v>543.12</v>
      </c>
      <c r="H264" s="41">
        <f>G264/F264*100</f>
        <v>90.02780448868965</v>
      </c>
      <c r="I264" s="434"/>
      <c r="J264" s="52"/>
    </row>
    <row r="265" spans="1:10" ht="24.75" customHeight="1" hidden="1">
      <c r="A265" s="341" t="s">
        <v>258</v>
      </c>
      <c r="B265" s="405" t="s">
        <v>579</v>
      </c>
      <c r="C265" s="337" t="s">
        <v>212</v>
      </c>
      <c r="D265" s="338"/>
      <c r="E265" s="10" t="s">
        <v>191</v>
      </c>
      <c r="F265" s="34">
        <f>SUM(F266:F268)</f>
        <v>0</v>
      </c>
      <c r="G265" s="34">
        <f>SUM(G266:G268)</f>
        <v>0</v>
      </c>
      <c r="H265" s="41" t="e">
        <f aca="true" t="shared" si="16" ref="H265:H277">G265/F265*100</f>
        <v>#DIV/0!</v>
      </c>
      <c r="I265" s="269"/>
      <c r="J265" s="52"/>
    </row>
    <row r="266" spans="1:10" ht="24.75" customHeight="1" hidden="1">
      <c r="A266" s="341"/>
      <c r="B266" s="405"/>
      <c r="C266" s="337"/>
      <c r="D266" s="339"/>
      <c r="E266" s="9" t="s">
        <v>236</v>
      </c>
      <c r="F266" s="35">
        <v>0</v>
      </c>
      <c r="G266" s="35">
        <v>0</v>
      </c>
      <c r="H266" s="41" t="e">
        <f t="shared" si="16"/>
        <v>#DIV/0!</v>
      </c>
      <c r="I266" s="269"/>
      <c r="J266" s="52"/>
    </row>
    <row r="267" spans="1:10" ht="24.75" customHeight="1" hidden="1">
      <c r="A267" s="341"/>
      <c r="B267" s="405"/>
      <c r="C267" s="337"/>
      <c r="D267" s="339"/>
      <c r="E267" s="9" t="s">
        <v>197</v>
      </c>
      <c r="F267" s="35">
        <v>0</v>
      </c>
      <c r="G267" s="35">
        <v>0</v>
      </c>
      <c r="H267" s="41" t="e">
        <f t="shared" si="16"/>
        <v>#DIV/0!</v>
      </c>
      <c r="I267" s="269"/>
      <c r="J267" s="52"/>
    </row>
    <row r="268" spans="1:10" ht="24.75" customHeight="1" hidden="1">
      <c r="A268" s="341"/>
      <c r="B268" s="405"/>
      <c r="C268" s="337"/>
      <c r="D268" s="340"/>
      <c r="E268" s="9" t="s">
        <v>198</v>
      </c>
      <c r="F268" s="35">
        <v>0</v>
      </c>
      <c r="G268" s="35">
        <v>0</v>
      </c>
      <c r="H268" s="41" t="e">
        <f t="shared" si="16"/>
        <v>#DIV/0!</v>
      </c>
      <c r="I268" s="269"/>
      <c r="J268" s="52"/>
    </row>
    <row r="269" spans="1:10" ht="24.75" customHeight="1">
      <c r="A269" s="341" t="s">
        <v>258</v>
      </c>
      <c r="B269" s="405" t="s">
        <v>777</v>
      </c>
      <c r="C269" s="337" t="s">
        <v>212</v>
      </c>
      <c r="D269" s="338"/>
      <c r="E269" s="10" t="s">
        <v>191</v>
      </c>
      <c r="F269" s="34">
        <f>SUM(F270:F272)</f>
        <v>10.16029</v>
      </c>
      <c r="G269" s="34">
        <f>SUM(G270:G272)</f>
        <v>0</v>
      </c>
      <c r="H269" s="234">
        <f t="shared" si="16"/>
        <v>0</v>
      </c>
      <c r="I269" s="269"/>
      <c r="J269" s="52"/>
    </row>
    <row r="270" spans="1:10" ht="24.75" customHeight="1">
      <c r="A270" s="341"/>
      <c r="B270" s="405"/>
      <c r="C270" s="337"/>
      <c r="D270" s="339"/>
      <c r="E270" s="9" t="s">
        <v>236</v>
      </c>
      <c r="F270" s="35">
        <v>0</v>
      </c>
      <c r="G270" s="35">
        <v>0</v>
      </c>
      <c r="H270" s="234">
        <v>0</v>
      </c>
      <c r="I270" s="269"/>
      <c r="J270" s="52"/>
    </row>
    <row r="271" spans="1:10" ht="24.75" customHeight="1">
      <c r="A271" s="341"/>
      <c r="B271" s="405"/>
      <c r="C271" s="337"/>
      <c r="D271" s="339"/>
      <c r="E271" s="9" t="s">
        <v>197</v>
      </c>
      <c r="F271" s="35">
        <v>0</v>
      </c>
      <c r="G271" s="35">
        <v>0</v>
      </c>
      <c r="H271" s="234">
        <v>0</v>
      </c>
      <c r="I271" s="269"/>
      <c r="J271" s="52"/>
    </row>
    <row r="272" spans="1:10" ht="24.75" customHeight="1">
      <c r="A272" s="341"/>
      <c r="B272" s="405"/>
      <c r="C272" s="337"/>
      <c r="D272" s="340"/>
      <c r="E272" s="9" t="s">
        <v>198</v>
      </c>
      <c r="F272" s="35">
        <v>10.16029</v>
      </c>
      <c r="G272" s="35">
        <v>0</v>
      </c>
      <c r="H272" s="234">
        <f t="shared" si="16"/>
        <v>0</v>
      </c>
      <c r="I272" s="269"/>
      <c r="J272" s="52"/>
    </row>
    <row r="273" spans="1:10" ht="24.75" customHeight="1">
      <c r="A273" s="354" t="s">
        <v>259</v>
      </c>
      <c r="B273" s="357" t="s">
        <v>778</v>
      </c>
      <c r="C273" s="337" t="s">
        <v>212</v>
      </c>
      <c r="D273" s="338"/>
      <c r="E273" s="10" t="s">
        <v>191</v>
      </c>
      <c r="F273" s="34">
        <f>SUM(F274:F276)</f>
        <v>543.12</v>
      </c>
      <c r="G273" s="34">
        <f>SUM(G274:G276)</f>
        <v>543.12</v>
      </c>
      <c r="H273" s="234">
        <f t="shared" si="16"/>
        <v>100</v>
      </c>
      <c r="I273" s="269"/>
      <c r="J273" s="52"/>
    </row>
    <row r="274" spans="1:10" ht="24.75" customHeight="1">
      <c r="A274" s="355"/>
      <c r="B274" s="358"/>
      <c r="C274" s="337"/>
      <c r="D274" s="339"/>
      <c r="E274" s="9" t="s">
        <v>236</v>
      </c>
      <c r="F274" s="35">
        <v>0</v>
      </c>
      <c r="G274" s="35">
        <v>0</v>
      </c>
      <c r="H274" s="234">
        <v>0</v>
      </c>
      <c r="I274" s="269"/>
      <c r="J274" s="52"/>
    </row>
    <row r="275" spans="1:10" ht="24.75" customHeight="1">
      <c r="A275" s="355"/>
      <c r="B275" s="358"/>
      <c r="C275" s="337"/>
      <c r="D275" s="339"/>
      <c r="E275" s="9" t="s">
        <v>197</v>
      </c>
      <c r="F275" s="35">
        <v>0</v>
      </c>
      <c r="G275" s="35">
        <v>0</v>
      </c>
      <c r="H275" s="234">
        <v>0</v>
      </c>
      <c r="I275" s="269"/>
      <c r="J275" s="52"/>
    </row>
    <row r="276" spans="1:10" ht="24.75" customHeight="1">
      <c r="A276" s="356"/>
      <c r="B276" s="359"/>
      <c r="C276" s="337"/>
      <c r="D276" s="340"/>
      <c r="E276" s="9" t="s">
        <v>198</v>
      </c>
      <c r="F276" s="35">
        <v>543.12</v>
      </c>
      <c r="G276" s="35">
        <v>543.12</v>
      </c>
      <c r="H276" s="234">
        <f t="shared" si="16"/>
        <v>100</v>
      </c>
      <c r="I276" s="269"/>
      <c r="J276" s="52"/>
    </row>
    <row r="277" spans="1:10" ht="24.75" customHeight="1">
      <c r="A277" s="354" t="s">
        <v>355</v>
      </c>
      <c r="B277" s="357" t="s">
        <v>779</v>
      </c>
      <c r="C277" s="337" t="s">
        <v>212</v>
      </c>
      <c r="D277" s="338"/>
      <c r="E277" s="10" t="s">
        <v>191</v>
      </c>
      <c r="F277" s="34">
        <f>SUM(F278:F280)</f>
        <v>50</v>
      </c>
      <c r="G277" s="34">
        <f>SUM(G278:G280)</f>
        <v>0</v>
      </c>
      <c r="H277" s="234">
        <f t="shared" si="16"/>
        <v>0</v>
      </c>
      <c r="I277" s="269"/>
      <c r="J277" s="52"/>
    </row>
    <row r="278" spans="1:10" ht="24.75" customHeight="1">
      <c r="A278" s="355"/>
      <c r="B278" s="358"/>
      <c r="C278" s="337"/>
      <c r="D278" s="339"/>
      <c r="E278" s="9" t="s">
        <v>236</v>
      </c>
      <c r="F278" s="35">
        <v>0</v>
      </c>
      <c r="G278" s="35">
        <v>0</v>
      </c>
      <c r="H278" s="42">
        <v>0</v>
      </c>
      <c r="I278" s="269"/>
      <c r="J278" s="52"/>
    </row>
    <row r="279" spans="1:10" ht="24.75" customHeight="1">
      <c r="A279" s="355"/>
      <c r="B279" s="358"/>
      <c r="C279" s="337"/>
      <c r="D279" s="339"/>
      <c r="E279" s="9" t="s">
        <v>197</v>
      </c>
      <c r="F279" s="35">
        <v>0</v>
      </c>
      <c r="G279" s="35">
        <v>0</v>
      </c>
      <c r="H279" s="42">
        <v>0</v>
      </c>
      <c r="I279" s="269"/>
      <c r="J279" s="52"/>
    </row>
    <row r="280" spans="1:10" ht="24.75" customHeight="1">
      <c r="A280" s="356"/>
      <c r="B280" s="359"/>
      <c r="C280" s="337"/>
      <c r="D280" s="340"/>
      <c r="E280" s="9" t="s">
        <v>198</v>
      </c>
      <c r="F280" s="35">
        <v>50</v>
      </c>
      <c r="G280" s="35">
        <v>0</v>
      </c>
      <c r="H280" s="42">
        <v>0</v>
      </c>
      <c r="I280" s="269"/>
      <c r="J280" s="52"/>
    </row>
    <row r="281" spans="1:10" ht="24.75" customHeight="1">
      <c r="A281" s="393" t="s">
        <v>211</v>
      </c>
      <c r="B281" s="399" t="s">
        <v>817</v>
      </c>
      <c r="C281" s="351" t="s">
        <v>212</v>
      </c>
      <c r="D281" s="378" t="s">
        <v>546</v>
      </c>
      <c r="E281" s="7" t="s">
        <v>191</v>
      </c>
      <c r="F281" s="25">
        <f>SUM(F282:F284)</f>
        <v>2288.4347700000003</v>
      </c>
      <c r="G281" s="25">
        <f>SUM(G282:G284)</f>
        <v>2226.20415</v>
      </c>
      <c r="H281" s="40">
        <f>G281/F281*100</f>
        <v>97.28064698125522</v>
      </c>
      <c r="I281" s="429" t="s">
        <v>823</v>
      </c>
      <c r="J281" s="52">
        <f>G281/F281</f>
        <v>0.9728064698125521</v>
      </c>
    </row>
    <row r="282" spans="1:10" ht="24.75" customHeight="1">
      <c r="A282" s="394"/>
      <c r="B282" s="400"/>
      <c r="C282" s="352"/>
      <c r="D282" s="379"/>
      <c r="E282" s="8" t="s">
        <v>236</v>
      </c>
      <c r="F282" s="25">
        <f>F286+F290+F294+F298+F314</f>
        <v>0</v>
      </c>
      <c r="G282" s="25">
        <f>G286+G290+G294+G298+G314</f>
        <v>0</v>
      </c>
      <c r="H282" s="40">
        <v>0</v>
      </c>
      <c r="I282" s="430"/>
      <c r="J282" s="52"/>
    </row>
    <row r="283" spans="1:10" ht="24.75" customHeight="1">
      <c r="A283" s="394"/>
      <c r="B283" s="400"/>
      <c r="C283" s="352"/>
      <c r="D283" s="379"/>
      <c r="E283" s="8" t="s">
        <v>197</v>
      </c>
      <c r="F283" s="25">
        <f>F287+F291+F295+F299+F315</f>
        <v>0</v>
      </c>
      <c r="G283" s="25">
        <f>G287+G291+G295+G299+G315</f>
        <v>0</v>
      </c>
      <c r="H283" s="40">
        <v>0</v>
      </c>
      <c r="I283" s="430"/>
      <c r="J283" s="52"/>
    </row>
    <row r="284" spans="1:10" ht="24.75" customHeight="1">
      <c r="A284" s="395"/>
      <c r="B284" s="401"/>
      <c r="C284" s="353"/>
      <c r="D284" s="380"/>
      <c r="E284" s="8" t="s">
        <v>198</v>
      </c>
      <c r="F284" s="25">
        <f>F288+F292+F296+F300+F316+F304+F308+F312</f>
        <v>2288.4347700000003</v>
      </c>
      <c r="G284" s="25">
        <f>G288+G292+G296+G300+G316+G304+G308+G312</f>
        <v>2226.20415</v>
      </c>
      <c r="H284" s="40">
        <f>G284/F284*100</f>
        <v>97.28064698125522</v>
      </c>
      <c r="I284" s="431"/>
      <c r="J284" s="52"/>
    </row>
    <row r="285" spans="1:10" ht="23.25" customHeight="1">
      <c r="A285" s="421" t="s">
        <v>213</v>
      </c>
      <c r="B285" s="334" t="s">
        <v>920</v>
      </c>
      <c r="C285" s="337" t="s">
        <v>212</v>
      </c>
      <c r="D285" s="338"/>
      <c r="E285" s="10" t="s">
        <v>191</v>
      </c>
      <c r="F285" s="34">
        <f>SUM(F286:F288)</f>
        <v>612.3418</v>
      </c>
      <c r="G285" s="34">
        <f>SUM(G286:G288)</f>
        <v>612.3418</v>
      </c>
      <c r="H285" s="234">
        <f aca="true" t="shared" si="17" ref="H285:H316">G285/F285*100</f>
        <v>100</v>
      </c>
      <c r="I285" s="264"/>
      <c r="J285" s="52"/>
    </row>
    <row r="286" spans="1:10" ht="24.75" customHeight="1">
      <c r="A286" s="422"/>
      <c r="B286" s="335"/>
      <c r="C286" s="337"/>
      <c r="D286" s="339"/>
      <c r="E286" s="9" t="s">
        <v>236</v>
      </c>
      <c r="F286" s="35">
        <v>0</v>
      </c>
      <c r="G286" s="35">
        <v>0</v>
      </c>
      <c r="H286" s="234">
        <v>0</v>
      </c>
      <c r="I286" s="265"/>
      <c r="J286" s="52"/>
    </row>
    <row r="287" spans="1:10" ht="24.75" customHeight="1">
      <c r="A287" s="422"/>
      <c r="B287" s="335"/>
      <c r="C287" s="337"/>
      <c r="D287" s="339"/>
      <c r="E287" s="9" t="s">
        <v>197</v>
      </c>
      <c r="F287" s="35">
        <v>0</v>
      </c>
      <c r="G287" s="35">
        <v>0</v>
      </c>
      <c r="H287" s="234">
        <v>0</v>
      </c>
      <c r="I287" s="265"/>
      <c r="J287" s="52"/>
    </row>
    <row r="288" spans="1:10" ht="24.75" customHeight="1">
      <c r="A288" s="423"/>
      <c r="B288" s="336"/>
      <c r="C288" s="337"/>
      <c r="D288" s="340"/>
      <c r="E288" s="9" t="s">
        <v>198</v>
      </c>
      <c r="F288" s="35">
        <v>612.3418</v>
      </c>
      <c r="G288" s="35">
        <v>612.3418</v>
      </c>
      <c r="H288" s="234">
        <f t="shared" si="17"/>
        <v>100</v>
      </c>
      <c r="I288" s="265"/>
      <c r="J288" s="52"/>
    </row>
    <row r="289" spans="1:10" ht="24.75" customHeight="1">
      <c r="A289" s="421" t="s">
        <v>260</v>
      </c>
      <c r="B289" s="334" t="s">
        <v>921</v>
      </c>
      <c r="C289" s="337" t="s">
        <v>212</v>
      </c>
      <c r="D289" s="338"/>
      <c r="E289" s="10" t="s">
        <v>191</v>
      </c>
      <c r="F289" s="34">
        <f>SUM(F290:F292)</f>
        <v>398.77432</v>
      </c>
      <c r="G289" s="34">
        <f>SUM(G290:G292)</f>
        <v>398.77432</v>
      </c>
      <c r="H289" s="234">
        <f t="shared" si="17"/>
        <v>100</v>
      </c>
      <c r="I289" s="265"/>
      <c r="J289" s="52"/>
    </row>
    <row r="290" spans="1:10" ht="24.75" customHeight="1">
      <c r="A290" s="422"/>
      <c r="B290" s="335"/>
      <c r="C290" s="337"/>
      <c r="D290" s="339"/>
      <c r="E290" s="9" t="s">
        <v>236</v>
      </c>
      <c r="F290" s="35">
        <v>0</v>
      </c>
      <c r="G290" s="35">
        <v>0</v>
      </c>
      <c r="H290" s="234">
        <v>0</v>
      </c>
      <c r="I290" s="265"/>
      <c r="J290" s="52"/>
    </row>
    <row r="291" spans="1:10" ht="24.75" customHeight="1">
      <c r="A291" s="422"/>
      <c r="B291" s="335"/>
      <c r="C291" s="337"/>
      <c r="D291" s="339"/>
      <c r="E291" s="9" t="s">
        <v>197</v>
      </c>
      <c r="F291" s="35">
        <v>0</v>
      </c>
      <c r="G291" s="35">
        <v>0</v>
      </c>
      <c r="H291" s="234">
        <v>0</v>
      </c>
      <c r="I291" s="265"/>
      <c r="J291" s="52"/>
    </row>
    <row r="292" spans="1:10" ht="24.75" customHeight="1">
      <c r="A292" s="423"/>
      <c r="B292" s="336"/>
      <c r="C292" s="337"/>
      <c r="D292" s="340"/>
      <c r="E292" s="9" t="s">
        <v>198</v>
      </c>
      <c r="F292" s="35">
        <v>398.77432</v>
      </c>
      <c r="G292" s="35">
        <v>398.77432</v>
      </c>
      <c r="H292" s="234">
        <f t="shared" si="17"/>
        <v>100</v>
      </c>
      <c r="I292" s="265"/>
      <c r="J292" s="52"/>
    </row>
    <row r="293" spans="1:10" ht="24.75" customHeight="1">
      <c r="A293" s="421" t="s">
        <v>261</v>
      </c>
      <c r="B293" s="334" t="s">
        <v>922</v>
      </c>
      <c r="C293" s="337" t="s">
        <v>212</v>
      </c>
      <c r="D293" s="338"/>
      <c r="E293" s="10" t="s">
        <v>191</v>
      </c>
      <c r="F293" s="34">
        <f>SUM(F294:F296)</f>
        <v>258</v>
      </c>
      <c r="G293" s="34">
        <f>SUM(G294:G296)</f>
        <v>258</v>
      </c>
      <c r="H293" s="234">
        <f t="shared" si="17"/>
        <v>100</v>
      </c>
      <c r="I293" s="265"/>
      <c r="J293" s="52"/>
    </row>
    <row r="294" spans="1:10" ht="24.75" customHeight="1">
      <c r="A294" s="422"/>
      <c r="B294" s="335"/>
      <c r="C294" s="337"/>
      <c r="D294" s="339"/>
      <c r="E294" s="9" t="s">
        <v>236</v>
      </c>
      <c r="F294" s="35">
        <v>0</v>
      </c>
      <c r="G294" s="35">
        <v>0</v>
      </c>
      <c r="H294" s="234">
        <v>0</v>
      </c>
      <c r="I294" s="265"/>
      <c r="J294" s="52"/>
    </row>
    <row r="295" spans="1:10" ht="24.75" customHeight="1">
      <c r="A295" s="422"/>
      <c r="B295" s="335"/>
      <c r="C295" s="337"/>
      <c r="D295" s="339"/>
      <c r="E295" s="9" t="s">
        <v>197</v>
      </c>
      <c r="F295" s="35">
        <v>0</v>
      </c>
      <c r="G295" s="35">
        <v>0</v>
      </c>
      <c r="H295" s="234">
        <v>0</v>
      </c>
      <c r="I295" s="265"/>
      <c r="J295" s="52"/>
    </row>
    <row r="296" spans="1:10" ht="24.75" customHeight="1">
      <c r="A296" s="423"/>
      <c r="B296" s="336"/>
      <c r="C296" s="337"/>
      <c r="D296" s="340"/>
      <c r="E296" s="9" t="s">
        <v>198</v>
      </c>
      <c r="F296" s="35">
        <v>258</v>
      </c>
      <c r="G296" s="35">
        <v>258</v>
      </c>
      <c r="H296" s="234">
        <f t="shared" si="17"/>
        <v>100</v>
      </c>
      <c r="I296" s="265"/>
      <c r="J296" s="52"/>
    </row>
    <row r="297" spans="1:10" ht="24.75" customHeight="1">
      <c r="A297" s="421" t="s">
        <v>262</v>
      </c>
      <c r="B297" s="334" t="s">
        <v>923</v>
      </c>
      <c r="C297" s="337" t="s">
        <v>212</v>
      </c>
      <c r="D297" s="338"/>
      <c r="E297" s="10" t="s">
        <v>191</v>
      </c>
      <c r="F297" s="34">
        <f>SUM(F298:F300)</f>
        <v>62.23062</v>
      </c>
      <c r="G297" s="34">
        <f>SUM(G298:G300)</f>
        <v>0</v>
      </c>
      <c r="H297" s="234">
        <f t="shared" si="17"/>
        <v>0</v>
      </c>
      <c r="I297" s="265"/>
      <c r="J297" s="52"/>
    </row>
    <row r="298" spans="1:10" ht="24.75" customHeight="1">
      <c r="A298" s="422"/>
      <c r="B298" s="335"/>
      <c r="C298" s="337"/>
      <c r="D298" s="339"/>
      <c r="E298" s="9" t="s">
        <v>236</v>
      </c>
      <c r="F298" s="35">
        <v>0</v>
      </c>
      <c r="G298" s="35">
        <v>0</v>
      </c>
      <c r="H298" s="234">
        <v>0</v>
      </c>
      <c r="I298" s="265"/>
      <c r="J298" s="52"/>
    </row>
    <row r="299" spans="1:10" ht="24.75" customHeight="1">
      <c r="A299" s="422"/>
      <c r="B299" s="335"/>
      <c r="C299" s="337"/>
      <c r="D299" s="339"/>
      <c r="E299" s="9" t="s">
        <v>197</v>
      </c>
      <c r="F299" s="35">
        <v>0</v>
      </c>
      <c r="G299" s="35">
        <v>0</v>
      </c>
      <c r="H299" s="234">
        <v>0</v>
      </c>
      <c r="I299" s="265"/>
      <c r="J299" s="52"/>
    </row>
    <row r="300" spans="1:10" ht="24.75" customHeight="1">
      <c r="A300" s="423"/>
      <c r="B300" s="336"/>
      <c r="C300" s="337"/>
      <c r="D300" s="340"/>
      <c r="E300" s="9" t="s">
        <v>198</v>
      </c>
      <c r="F300" s="35">
        <v>62.23062</v>
      </c>
      <c r="G300" s="35">
        <v>0</v>
      </c>
      <c r="H300" s="234">
        <f t="shared" si="17"/>
        <v>0</v>
      </c>
      <c r="I300" s="265"/>
      <c r="J300" s="52"/>
    </row>
    <row r="301" spans="1:10" ht="24.75" customHeight="1">
      <c r="A301" s="421" t="s">
        <v>356</v>
      </c>
      <c r="B301" s="334" t="s">
        <v>924</v>
      </c>
      <c r="C301" s="337" t="s">
        <v>212</v>
      </c>
      <c r="D301" s="338"/>
      <c r="E301" s="10" t="s">
        <v>191</v>
      </c>
      <c r="F301" s="34">
        <f>SUM(F302:F304)</f>
        <v>555.08803</v>
      </c>
      <c r="G301" s="34">
        <f>SUM(G302:G304)</f>
        <v>555.08803</v>
      </c>
      <c r="H301" s="234">
        <f t="shared" si="17"/>
        <v>100</v>
      </c>
      <c r="I301" s="265"/>
      <c r="J301" s="52"/>
    </row>
    <row r="302" spans="1:10" ht="24.75" customHeight="1">
      <c r="A302" s="422"/>
      <c r="B302" s="335"/>
      <c r="C302" s="337"/>
      <c r="D302" s="339"/>
      <c r="E302" s="9" t="s">
        <v>236</v>
      </c>
      <c r="F302" s="35">
        <v>0</v>
      </c>
      <c r="G302" s="35">
        <v>0</v>
      </c>
      <c r="H302" s="234">
        <v>0</v>
      </c>
      <c r="I302" s="265"/>
      <c r="J302" s="52"/>
    </row>
    <row r="303" spans="1:10" ht="24.75" customHeight="1">
      <c r="A303" s="422"/>
      <c r="B303" s="335"/>
      <c r="C303" s="337"/>
      <c r="D303" s="339"/>
      <c r="E303" s="9" t="s">
        <v>197</v>
      </c>
      <c r="F303" s="35">
        <v>0</v>
      </c>
      <c r="G303" s="35">
        <v>0</v>
      </c>
      <c r="H303" s="234">
        <v>0</v>
      </c>
      <c r="I303" s="265"/>
      <c r="J303" s="52"/>
    </row>
    <row r="304" spans="1:10" ht="24.75" customHeight="1">
      <c r="A304" s="423"/>
      <c r="B304" s="336"/>
      <c r="C304" s="337"/>
      <c r="D304" s="340"/>
      <c r="E304" s="9" t="s">
        <v>198</v>
      </c>
      <c r="F304" s="35">
        <v>555.08803</v>
      </c>
      <c r="G304" s="35">
        <v>555.08803</v>
      </c>
      <c r="H304" s="234">
        <f t="shared" si="17"/>
        <v>100</v>
      </c>
      <c r="I304" s="265"/>
      <c r="J304" s="52"/>
    </row>
    <row r="305" spans="1:10" ht="24.75" customHeight="1">
      <c r="A305" s="421" t="s">
        <v>357</v>
      </c>
      <c r="B305" s="334" t="s">
        <v>925</v>
      </c>
      <c r="C305" s="337" t="s">
        <v>212</v>
      </c>
      <c r="D305" s="338"/>
      <c r="E305" s="10" t="s">
        <v>191</v>
      </c>
      <c r="F305" s="34">
        <f>SUM(F306:F308)</f>
        <v>52</v>
      </c>
      <c r="G305" s="34">
        <f>SUM(G306:G308)</f>
        <v>52</v>
      </c>
      <c r="H305" s="234">
        <f t="shared" si="17"/>
        <v>100</v>
      </c>
      <c r="I305" s="265"/>
      <c r="J305" s="52"/>
    </row>
    <row r="306" spans="1:10" ht="24.75" customHeight="1">
      <c r="A306" s="422"/>
      <c r="B306" s="335"/>
      <c r="C306" s="337"/>
      <c r="D306" s="339"/>
      <c r="E306" s="9" t="s">
        <v>236</v>
      </c>
      <c r="F306" s="35">
        <v>0</v>
      </c>
      <c r="G306" s="35">
        <v>0</v>
      </c>
      <c r="H306" s="234">
        <v>0</v>
      </c>
      <c r="I306" s="265"/>
      <c r="J306" s="52"/>
    </row>
    <row r="307" spans="1:10" ht="24.75" customHeight="1">
      <c r="A307" s="422"/>
      <c r="B307" s="335"/>
      <c r="C307" s="337"/>
      <c r="D307" s="339"/>
      <c r="E307" s="9" t="s">
        <v>197</v>
      </c>
      <c r="F307" s="35">
        <v>0</v>
      </c>
      <c r="G307" s="35">
        <v>0</v>
      </c>
      <c r="H307" s="234">
        <v>0</v>
      </c>
      <c r="I307" s="265"/>
      <c r="J307" s="52"/>
    </row>
    <row r="308" spans="1:10" ht="24.75" customHeight="1">
      <c r="A308" s="423"/>
      <c r="B308" s="336"/>
      <c r="C308" s="337"/>
      <c r="D308" s="340"/>
      <c r="E308" s="9" t="s">
        <v>198</v>
      </c>
      <c r="F308" s="35">
        <v>52</v>
      </c>
      <c r="G308" s="35">
        <v>52</v>
      </c>
      <c r="H308" s="234">
        <f t="shared" si="17"/>
        <v>100</v>
      </c>
      <c r="I308" s="265"/>
      <c r="J308" s="52"/>
    </row>
    <row r="309" spans="1:10" ht="24.75" customHeight="1">
      <c r="A309" s="421" t="s">
        <v>580</v>
      </c>
      <c r="B309" s="334" t="s">
        <v>927</v>
      </c>
      <c r="C309" s="337" t="s">
        <v>212</v>
      </c>
      <c r="D309" s="338"/>
      <c r="E309" s="10" t="s">
        <v>191</v>
      </c>
      <c r="F309" s="34">
        <f>SUM(F310:F312)</f>
        <v>160</v>
      </c>
      <c r="G309" s="34">
        <f>SUM(G310:G312)</f>
        <v>160</v>
      </c>
      <c r="H309" s="234">
        <f t="shared" si="17"/>
        <v>100</v>
      </c>
      <c r="I309" s="265"/>
      <c r="J309" s="52"/>
    </row>
    <row r="310" spans="1:10" ht="24.75" customHeight="1">
      <c r="A310" s="422"/>
      <c r="B310" s="335"/>
      <c r="C310" s="337"/>
      <c r="D310" s="339"/>
      <c r="E310" s="9" t="s">
        <v>236</v>
      </c>
      <c r="F310" s="35">
        <v>0</v>
      </c>
      <c r="G310" s="35">
        <v>0</v>
      </c>
      <c r="H310" s="234">
        <v>0</v>
      </c>
      <c r="I310" s="265"/>
      <c r="J310" s="52"/>
    </row>
    <row r="311" spans="1:10" ht="24.75" customHeight="1">
      <c r="A311" s="422"/>
      <c r="B311" s="335"/>
      <c r="C311" s="337"/>
      <c r="D311" s="339"/>
      <c r="E311" s="9" t="s">
        <v>197</v>
      </c>
      <c r="F311" s="35">
        <v>0</v>
      </c>
      <c r="G311" s="35">
        <v>0</v>
      </c>
      <c r="H311" s="234">
        <v>0</v>
      </c>
      <c r="I311" s="265"/>
      <c r="J311" s="52"/>
    </row>
    <row r="312" spans="1:10" ht="24.75" customHeight="1">
      <c r="A312" s="423"/>
      <c r="B312" s="336"/>
      <c r="C312" s="337"/>
      <c r="D312" s="340"/>
      <c r="E312" s="9" t="s">
        <v>198</v>
      </c>
      <c r="F312" s="35">
        <v>160</v>
      </c>
      <c r="G312" s="35">
        <v>160</v>
      </c>
      <c r="H312" s="234">
        <f t="shared" si="17"/>
        <v>100</v>
      </c>
      <c r="I312" s="265"/>
      <c r="J312" s="52"/>
    </row>
    <row r="313" spans="1:10" ht="24.75" customHeight="1">
      <c r="A313" s="421" t="s">
        <v>926</v>
      </c>
      <c r="B313" s="536" t="s">
        <v>928</v>
      </c>
      <c r="C313" s="465" t="s">
        <v>212</v>
      </c>
      <c r="D313" s="375"/>
      <c r="E313" s="10" t="s">
        <v>191</v>
      </c>
      <c r="F313" s="34">
        <f>SUM(F314:F316)</f>
        <v>190</v>
      </c>
      <c r="G313" s="34">
        <f>SUM(G314:G316)</f>
        <v>190</v>
      </c>
      <c r="H313" s="234">
        <f t="shared" si="17"/>
        <v>100</v>
      </c>
      <c r="I313" s="265"/>
      <c r="J313" s="52"/>
    </row>
    <row r="314" spans="1:10" ht="24.75" customHeight="1">
      <c r="A314" s="422"/>
      <c r="B314" s="335"/>
      <c r="C314" s="465"/>
      <c r="D314" s="376"/>
      <c r="E314" s="9" t="s">
        <v>236</v>
      </c>
      <c r="F314" s="35">
        <v>0</v>
      </c>
      <c r="G314" s="35">
        <v>0</v>
      </c>
      <c r="H314" s="234">
        <v>0</v>
      </c>
      <c r="I314" s="265"/>
      <c r="J314" s="52"/>
    </row>
    <row r="315" spans="1:10" ht="24.75" customHeight="1">
      <c r="A315" s="422"/>
      <c r="B315" s="335"/>
      <c r="C315" s="465"/>
      <c r="D315" s="376"/>
      <c r="E315" s="9" t="s">
        <v>197</v>
      </c>
      <c r="F315" s="35">
        <v>0</v>
      </c>
      <c r="G315" s="35">
        <v>0</v>
      </c>
      <c r="H315" s="234">
        <v>0</v>
      </c>
      <c r="I315" s="265"/>
      <c r="J315" s="52"/>
    </row>
    <row r="316" spans="1:10" ht="24.75" customHeight="1">
      <c r="A316" s="423"/>
      <c r="B316" s="336"/>
      <c r="C316" s="465"/>
      <c r="D316" s="377"/>
      <c r="E316" s="9" t="s">
        <v>198</v>
      </c>
      <c r="F316" s="35">
        <v>190</v>
      </c>
      <c r="G316" s="35">
        <v>190</v>
      </c>
      <c r="H316" s="234">
        <f t="shared" si="17"/>
        <v>100</v>
      </c>
      <c r="I316" s="266"/>
      <c r="J316" s="52"/>
    </row>
    <row r="317" spans="1:10" ht="24.75" customHeight="1">
      <c r="A317" s="393" t="s">
        <v>201</v>
      </c>
      <c r="B317" s="399" t="s">
        <v>809</v>
      </c>
      <c r="C317" s="537" t="s">
        <v>202</v>
      </c>
      <c r="D317" s="387" t="s">
        <v>547</v>
      </c>
      <c r="E317" s="7" t="s">
        <v>191</v>
      </c>
      <c r="F317" s="25">
        <f>SUM(F318:F320)</f>
        <v>153194.64845</v>
      </c>
      <c r="G317" s="25">
        <f>SUM(G318:G320)</f>
        <v>147058.88894</v>
      </c>
      <c r="H317" s="40">
        <f>G317/F317*100</f>
        <v>95.99479513672267</v>
      </c>
      <c r="I317" s="429" t="s">
        <v>824</v>
      </c>
      <c r="J317" s="52">
        <f>G317/F317</f>
        <v>0.9599479513672268</v>
      </c>
    </row>
    <row r="318" spans="1:10" ht="24.75" customHeight="1">
      <c r="A318" s="394"/>
      <c r="B318" s="400"/>
      <c r="C318" s="538"/>
      <c r="D318" s="388"/>
      <c r="E318" s="8" t="s">
        <v>236</v>
      </c>
      <c r="F318" s="25">
        <f aca="true" t="shared" si="18" ref="F318:G320">F322+F346+F362</f>
        <v>0</v>
      </c>
      <c r="G318" s="25">
        <f t="shared" si="18"/>
        <v>0</v>
      </c>
      <c r="H318" s="40">
        <v>0</v>
      </c>
      <c r="I318" s="430"/>
      <c r="J318" s="52"/>
    </row>
    <row r="319" spans="1:10" ht="24.75" customHeight="1">
      <c r="A319" s="394"/>
      <c r="B319" s="400"/>
      <c r="C319" s="538"/>
      <c r="D319" s="388"/>
      <c r="E319" s="8" t="s">
        <v>197</v>
      </c>
      <c r="F319" s="25">
        <f t="shared" si="18"/>
        <v>18571.5</v>
      </c>
      <c r="G319" s="25">
        <f t="shared" si="18"/>
        <v>12435.74049</v>
      </c>
      <c r="H319" s="40">
        <v>0</v>
      </c>
      <c r="I319" s="430"/>
      <c r="J319" s="52"/>
    </row>
    <row r="320" spans="1:10" ht="24.75" customHeight="1">
      <c r="A320" s="395"/>
      <c r="B320" s="401"/>
      <c r="C320" s="539"/>
      <c r="D320" s="389"/>
      <c r="E320" s="8" t="s">
        <v>198</v>
      </c>
      <c r="F320" s="25">
        <f t="shared" si="18"/>
        <v>134623.14845</v>
      </c>
      <c r="G320" s="25">
        <f t="shared" si="18"/>
        <v>134623.14845</v>
      </c>
      <c r="H320" s="40">
        <f>G320/F320*100</f>
        <v>100</v>
      </c>
      <c r="I320" s="431"/>
      <c r="J320" s="52"/>
    </row>
    <row r="321" spans="1:10" ht="24.75" customHeight="1">
      <c r="A321" s="390" t="s">
        <v>203</v>
      </c>
      <c r="B321" s="402" t="s">
        <v>929</v>
      </c>
      <c r="C321" s="413" t="s">
        <v>202</v>
      </c>
      <c r="D321" s="364"/>
      <c r="E321" s="11" t="s">
        <v>191</v>
      </c>
      <c r="F321" s="26">
        <f>SUM(F322:F324)</f>
        <v>126805.89605</v>
      </c>
      <c r="G321" s="26">
        <f>SUM(G322:G324)</f>
        <v>120670.13653999999</v>
      </c>
      <c r="H321" s="41">
        <f>G321/F321*100</f>
        <v>95.16129793556235</v>
      </c>
      <c r="I321" s="432" t="s">
        <v>825</v>
      </c>
      <c r="J321" s="52">
        <f>G321/F321</f>
        <v>0.9516129793556235</v>
      </c>
    </row>
    <row r="322" spans="1:10" ht="24.75" customHeight="1">
      <c r="A322" s="391"/>
      <c r="B322" s="403"/>
      <c r="C322" s="414"/>
      <c r="D322" s="365"/>
      <c r="E322" s="12" t="s">
        <v>236</v>
      </c>
      <c r="F322" s="26">
        <f aca="true" t="shared" si="19" ref="F322:G324">F326+F330+F342+F334+F338</f>
        <v>0</v>
      </c>
      <c r="G322" s="26">
        <f t="shared" si="19"/>
        <v>0</v>
      </c>
      <c r="H322" s="41">
        <v>0</v>
      </c>
      <c r="I322" s="433"/>
      <c r="J322" s="52"/>
    </row>
    <row r="323" spans="1:10" ht="24.75" customHeight="1">
      <c r="A323" s="391"/>
      <c r="B323" s="403"/>
      <c r="C323" s="414"/>
      <c r="D323" s="365"/>
      <c r="E323" s="12" t="s">
        <v>197</v>
      </c>
      <c r="F323" s="26">
        <f t="shared" si="19"/>
        <v>18571.5</v>
      </c>
      <c r="G323" s="26">
        <f t="shared" si="19"/>
        <v>12435.74049</v>
      </c>
      <c r="H323" s="41">
        <f>G323/F323*100</f>
        <v>66.96142201760763</v>
      </c>
      <c r="I323" s="433"/>
      <c r="J323" s="52"/>
    </row>
    <row r="324" spans="1:10" ht="24.75" customHeight="1">
      <c r="A324" s="392"/>
      <c r="B324" s="404"/>
      <c r="C324" s="415"/>
      <c r="D324" s="366"/>
      <c r="E324" s="12" t="s">
        <v>198</v>
      </c>
      <c r="F324" s="26">
        <f t="shared" si="19"/>
        <v>108234.39605</v>
      </c>
      <c r="G324" s="26">
        <f t="shared" si="19"/>
        <v>108234.39605</v>
      </c>
      <c r="H324" s="41">
        <f>G324/F324*100</f>
        <v>100</v>
      </c>
      <c r="I324" s="434"/>
      <c r="J324" s="52"/>
    </row>
    <row r="325" spans="1:10" ht="24.75" customHeight="1">
      <c r="A325" s="461" t="s">
        <v>263</v>
      </c>
      <c r="B325" s="334" t="s">
        <v>930</v>
      </c>
      <c r="C325" s="462" t="s">
        <v>202</v>
      </c>
      <c r="D325" s="338"/>
      <c r="E325" s="10" t="s">
        <v>191</v>
      </c>
      <c r="F325" s="34">
        <f>SUM(F326:F328)</f>
        <v>92516.02</v>
      </c>
      <c r="G325" s="34">
        <f>SUM(G326:G328)</f>
        <v>92516.02</v>
      </c>
      <c r="H325" s="43">
        <f aca="true" t="shared" si="20" ref="H325:H360">G325/F325*100</f>
        <v>100</v>
      </c>
      <c r="I325" s="264"/>
      <c r="J325" s="52"/>
    </row>
    <row r="326" spans="1:10" ht="24.75" customHeight="1">
      <c r="A326" s="452"/>
      <c r="B326" s="335"/>
      <c r="C326" s="463"/>
      <c r="D326" s="339"/>
      <c r="E326" s="9" t="s">
        <v>236</v>
      </c>
      <c r="F326" s="35">
        <v>0</v>
      </c>
      <c r="G326" s="35">
        <v>0</v>
      </c>
      <c r="H326" s="43"/>
      <c r="I326" s="265"/>
      <c r="J326" s="52"/>
    </row>
    <row r="327" spans="1:10" ht="24.75" customHeight="1">
      <c r="A327" s="452"/>
      <c r="B327" s="335"/>
      <c r="C327" s="463"/>
      <c r="D327" s="339"/>
      <c r="E327" s="9" t="s">
        <v>197</v>
      </c>
      <c r="F327" s="35">
        <v>2682.3</v>
      </c>
      <c r="G327" s="35">
        <v>2682.3</v>
      </c>
      <c r="H327" s="43">
        <f t="shared" si="20"/>
        <v>100</v>
      </c>
      <c r="I327" s="265"/>
      <c r="J327" s="52"/>
    </row>
    <row r="328" spans="1:10" ht="24.75" customHeight="1">
      <c r="A328" s="453"/>
      <c r="B328" s="336"/>
      <c r="C328" s="464"/>
      <c r="D328" s="340"/>
      <c r="E328" s="9" t="s">
        <v>198</v>
      </c>
      <c r="F328" s="35">
        <v>89833.72</v>
      </c>
      <c r="G328" s="35">
        <v>89833.72</v>
      </c>
      <c r="H328" s="43">
        <f t="shared" si="20"/>
        <v>100</v>
      </c>
      <c r="I328" s="265"/>
      <c r="J328" s="52"/>
    </row>
    <row r="329" spans="1:10" ht="24.75" customHeight="1">
      <c r="A329" s="461" t="s">
        <v>266</v>
      </c>
      <c r="B329" s="334" t="s">
        <v>931</v>
      </c>
      <c r="C329" s="462" t="s">
        <v>202</v>
      </c>
      <c r="D329" s="338"/>
      <c r="E329" s="10" t="s">
        <v>191</v>
      </c>
      <c r="F329" s="34">
        <f>SUM(F330:F332)</f>
        <v>9506.9814</v>
      </c>
      <c r="G329" s="34">
        <f>SUM(G330:G332)</f>
        <v>9506.9814</v>
      </c>
      <c r="H329" s="43">
        <v>0</v>
      </c>
      <c r="I329" s="265"/>
      <c r="J329" s="52"/>
    </row>
    <row r="330" spans="1:10" ht="24.75" customHeight="1">
      <c r="A330" s="452"/>
      <c r="B330" s="335"/>
      <c r="C330" s="463"/>
      <c r="D330" s="339"/>
      <c r="E330" s="9" t="s">
        <v>236</v>
      </c>
      <c r="F330" s="35">
        <v>0</v>
      </c>
      <c r="G330" s="35">
        <v>0</v>
      </c>
      <c r="H330" s="43">
        <v>0</v>
      </c>
      <c r="I330" s="265"/>
      <c r="J330" s="52"/>
    </row>
    <row r="331" spans="1:10" ht="24.75" customHeight="1">
      <c r="A331" s="452"/>
      <c r="B331" s="335"/>
      <c r="C331" s="463"/>
      <c r="D331" s="339"/>
      <c r="E331" s="9" t="s">
        <v>197</v>
      </c>
      <c r="F331" s="35">
        <v>0</v>
      </c>
      <c r="G331" s="35">
        <v>0</v>
      </c>
      <c r="H331" s="43">
        <v>0</v>
      </c>
      <c r="I331" s="265"/>
      <c r="J331" s="52"/>
    </row>
    <row r="332" spans="1:10" ht="45.75" customHeight="1">
      <c r="A332" s="453"/>
      <c r="B332" s="336"/>
      <c r="C332" s="464"/>
      <c r="D332" s="340"/>
      <c r="E332" s="9" t="s">
        <v>198</v>
      </c>
      <c r="F332" s="35">
        <v>9506.9814</v>
      </c>
      <c r="G332" s="35">
        <v>9506.9814</v>
      </c>
      <c r="H332" s="43">
        <v>0</v>
      </c>
      <c r="I332" s="265"/>
      <c r="J332" s="52"/>
    </row>
    <row r="333" spans="1:10" ht="26.25" customHeight="1">
      <c r="A333" s="461" t="s">
        <v>267</v>
      </c>
      <c r="B333" s="334" t="s">
        <v>932</v>
      </c>
      <c r="C333" s="462" t="s">
        <v>202</v>
      </c>
      <c r="D333" s="338"/>
      <c r="E333" s="10" t="s">
        <v>191</v>
      </c>
      <c r="F333" s="34">
        <f>SUM(F334:F336)</f>
        <v>13674.79465</v>
      </c>
      <c r="G333" s="34">
        <f>SUM(G334:G336)</f>
        <v>7539.03514</v>
      </c>
      <c r="H333" s="43">
        <f>G333/F333*100</f>
        <v>55.130883738718516</v>
      </c>
      <c r="I333" s="265"/>
      <c r="J333" s="52"/>
    </row>
    <row r="334" spans="1:10" ht="24.75" customHeight="1">
      <c r="A334" s="452"/>
      <c r="B334" s="335"/>
      <c r="C334" s="463"/>
      <c r="D334" s="339"/>
      <c r="E334" s="9" t="s">
        <v>236</v>
      </c>
      <c r="F334" s="35">
        <v>0</v>
      </c>
      <c r="G334" s="35">
        <v>0</v>
      </c>
      <c r="H334" s="43">
        <v>0</v>
      </c>
      <c r="I334" s="265"/>
      <c r="J334" s="52"/>
    </row>
    <row r="335" spans="1:10" ht="27.75" customHeight="1">
      <c r="A335" s="452"/>
      <c r="B335" s="335"/>
      <c r="C335" s="463"/>
      <c r="D335" s="339"/>
      <c r="E335" s="9" t="s">
        <v>197</v>
      </c>
      <c r="F335" s="35">
        <v>7342.3</v>
      </c>
      <c r="G335" s="35">
        <v>1206.54049</v>
      </c>
      <c r="H335" s="43">
        <f>G335/F335*100</f>
        <v>16.432732113915257</v>
      </c>
      <c r="I335" s="265"/>
      <c r="J335" s="52"/>
    </row>
    <row r="336" spans="1:10" ht="26.25" customHeight="1">
      <c r="A336" s="453"/>
      <c r="B336" s="336"/>
      <c r="C336" s="464"/>
      <c r="D336" s="340"/>
      <c r="E336" s="9" t="s">
        <v>198</v>
      </c>
      <c r="F336" s="35">
        <v>6332.49465</v>
      </c>
      <c r="G336" s="35">
        <v>6332.49465</v>
      </c>
      <c r="H336" s="43">
        <f>G336/F336*100</f>
        <v>100</v>
      </c>
      <c r="I336" s="265"/>
      <c r="J336" s="52"/>
    </row>
    <row r="337" spans="1:10" ht="29.25" customHeight="1">
      <c r="A337" s="461" t="s">
        <v>934</v>
      </c>
      <c r="B337" s="334" t="s">
        <v>933</v>
      </c>
      <c r="C337" s="462" t="s">
        <v>202</v>
      </c>
      <c r="D337" s="338"/>
      <c r="E337" s="10" t="s">
        <v>191</v>
      </c>
      <c r="F337" s="34">
        <f>SUM(F338:F340)</f>
        <v>10322.4</v>
      </c>
      <c r="G337" s="34">
        <f>SUM(G338:G340)</f>
        <v>10322.4</v>
      </c>
      <c r="H337" s="43">
        <f>G337/F337*100</f>
        <v>100</v>
      </c>
      <c r="I337" s="265"/>
      <c r="J337" s="52"/>
    </row>
    <row r="338" spans="1:10" ht="26.25" customHeight="1">
      <c r="A338" s="452"/>
      <c r="B338" s="335"/>
      <c r="C338" s="463"/>
      <c r="D338" s="339"/>
      <c r="E338" s="9" t="s">
        <v>236</v>
      </c>
      <c r="F338" s="35">
        <v>0</v>
      </c>
      <c r="G338" s="35">
        <v>0</v>
      </c>
      <c r="H338" s="43">
        <v>0</v>
      </c>
      <c r="I338" s="265"/>
      <c r="J338" s="52"/>
    </row>
    <row r="339" spans="1:10" ht="27.75" customHeight="1">
      <c r="A339" s="452"/>
      <c r="B339" s="335"/>
      <c r="C339" s="463"/>
      <c r="D339" s="339"/>
      <c r="E339" s="9" t="s">
        <v>197</v>
      </c>
      <c r="F339" s="35">
        <v>7761.2</v>
      </c>
      <c r="G339" s="35">
        <v>7761.2</v>
      </c>
      <c r="H339" s="43">
        <f>G339/F339*100</f>
        <v>100</v>
      </c>
      <c r="I339" s="265"/>
      <c r="J339" s="52"/>
    </row>
    <row r="340" spans="1:10" ht="24.75" customHeight="1">
      <c r="A340" s="453"/>
      <c r="B340" s="336"/>
      <c r="C340" s="464"/>
      <c r="D340" s="340"/>
      <c r="E340" s="9" t="s">
        <v>198</v>
      </c>
      <c r="F340" s="35">
        <v>2561.2</v>
      </c>
      <c r="G340" s="35">
        <v>2561.2</v>
      </c>
      <c r="H340" s="43">
        <f>G340/F340*100</f>
        <v>100</v>
      </c>
      <c r="I340" s="265"/>
      <c r="J340" s="52"/>
    </row>
    <row r="341" spans="1:10" ht="24.75" customHeight="1">
      <c r="A341" s="461" t="s">
        <v>935</v>
      </c>
      <c r="B341" s="334" t="s">
        <v>936</v>
      </c>
      <c r="C341" s="462" t="s">
        <v>202</v>
      </c>
      <c r="D341" s="338"/>
      <c r="E341" s="10" t="s">
        <v>191</v>
      </c>
      <c r="F341" s="34">
        <f>SUM(F342:F344)</f>
        <v>785.7</v>
      </c>
      <c r="G341" s="34">
        <f>SUM(G342:G344)</f>
        <v>785.7</v>
      </c>
      <c r="H341" s="43">
        <f t="shared" si="20"/>
        <v>100</v>
      </c>
      <c r="I341" s="265"/>
      <c r="J341" s="52"/>
    </row>
    <row r="342" spans="1:10" ht="24.75" customHeight="1">
      <c r="A342" s="452"/>
      <c r="B342" s="335"/>
      <c r="C342" s="463"/>
      <c r="D342" s="339"/>
      <c r="E342" s="9" t="s">
        <v>236</v>
      </c>
      <c r="F342" s="35">
        <v>0</v>
      </c>
      <c r="G342" s="35">
        <v>0</v>
      </c>
      <c r="H342" s="43">
        <v>0</v>
      </c>
      <c r="I342" s="265"/>
      <c r="J342" s="52"/>
    </row>
    <row r="343" spans="1:10" ht="24.75" customHeight="1">
      <c r="A343" s="452"/>
      <c r="B343" s="335"/>
      <c r="C343" s="463"/>
      <c r="D343" s="339"/>
      <c r="E343" s="9" t="s">
        <v>197</v>
      </c>
      <c r="F343" s="35">
        <v>785.7</v>
      </c>
      <c r="G343" s="35">
        <v>785.7</v>
      </c>
      <c r="H343" s="43">
        <f t="shared" si="20"/>
        <v>100</v>
      </c>
      <c r="I343" s="265"/>
      <c r="J343" s="52"/>
    </row>
    <row r="344" spans="1:10" ht="35.25" customHeight="1">
      <c r="A344" s="453"/>
      <c r="B344" s="336"/>
      <c r="C344" s="464"/>
      <c r="D344" s="340"/>
      <c r="E344" s="9" t="s">
        <v>198</v>
      </c>
      <c r="F344" s="35">
        <v>0</v>
      </c>
      <c r="G344" s="35">
        <v>0</v>
      </c>
      <c r="H344" s="43">
        <v>0</v>
      </c>
      <c r="I344" s="265"/>
      <c r="J344" s="52"/>
    </row>
    <row r="345" spans="1:10" ht="24.75" customHeight="1" hidden="1">
      <c r="A345" s="390" t="s">
        <v>204</v>
      </c>
      <c r="B345" s="402" t="s">
        <v>937</v>
      </c>
      <c r="C345" s="413" t="s">
        <v>202</v>
      </c>
      <c r="D345" s="364"/>
      <c r="E345" s="11" t="s">
        <v>191</v>
      </c>
      <c r="F345" s="26">
        <f>SUM(F346:F348)</f>
        <v>0</v>
      </c>
      <c r="G345" s="26">
        <f>SUM(G346:G348)</f>
        <v>0</v>
      </c>
      <c r="H345" s="41" t="e">
        <f t="shared" si="20"/>
        <v>#DIV/0!</v>
      </c>
      <c r="I345" s="432" t="s">
        <v>822</v>
      </c>
      <c r="J345" s="52" t="e">
        <f>G345/F345</f>
        <v>#DIV/0!</v>
      </c>
    </row>
    <row r="346" spans="1:10" ht="24.75" customHeight="1" hidden="1">
      <c r="A346" s="391"/>
      <c r="B346" s="403"/>
      <c r="C346" s="414"/>
      <c r="D346" s="365"/>
      <c r="E346" s="12" t="s">
        <v>236</v>
      </c>
      <c r="F346" s="26">
        <f aca="true" t="shared" si="21" ref="F346:G348">F350+F354+F358</f>
        <v>0</v>
      </c>
      <c r="G346" s="26">
        <f t="shared" si="21"/>
        <v>0</v>
      </c>
      <c r="H346" s="41" t="e">
        <f t="shared" si="20"/>
        <v>#DIV/0!</v>
      </c>
      <c r="I346" s="433"/>
      <c r="J346" s="52"/>
    </row>
    <row r="347" spans="1:10" ht="24.75" customHeight="1" hidden="1">
      <c r="A347" s="391"/>
      <c r="B347" s="403"/>
      <c r="C347" s="414"/>
      <c r="D347" s="365"/>
      <c r="E347" s="12" t="s">
        <v>197</v>
      </c>
      <c r="F347" s="26">
        <f t="shared" si="21"/>
        <v>0</v>
      </c>
      <c r="G347" s="26">
        <f t="shared" si="21"/>
        <v>0</v>
      </c>
      <c r="H347" s="41" t="e">
        <f t="shared" si="20"/>
        <v>#DIV/0!</v>
      </c>
      <c r="I347" s="433"/>
      <c r="J347" s="52"/>
    </row>
    <row r="348" spans="1:10" ht="24.75" customHeight="1" hidden="1">
      <c r="A348" s="392"/>
      <c r="B348" s="404"/>
      <c r="C348" s="415"/>
      <c r="D348" s="366"/>
      <c r="E348" s="12" t="s">
        <v>198</v>
      </c>
      <c r="F348" s="26">
        <f t="shared" si="21"/>
        <v>0</v>
      </c>
      <c r="G348" s="26">
        <f t="shared" si="21"/>
        <v>0</v>
      </c>
      <c r="H348" s="41" t="e">
        <f t="shared" si="20"/>
        <v>#DIV/0!</v>
      </c>
      <c r="I348" s="434"/>
      <c r="J348" s="52"/>
    </row>
    <row r="349" spans="1:10" ht="24.75" customHeight="1" hidden="1">
      <c r="A349" s="421" t="s">
        <v>268</v>
      </c>
      <c r="B349" s="334" t="s">
        <v>938</v>
      </c>
      <c r="C349" s="462" t="s">
        <v>202</v>
      </c>
      <c r="D349" s="338"/>
      <c r="E349" s="10" t="s">
        <v>191</v>
      </c>
      <c r="F349" s="34">
        <f>SUM(F350:F352)</f>
        <v>0</v>
      </c>
      <c r="G349" s="34">
        <f>SUM(G350:G352)</f>
        <v>0</v>
      </c>
      <c r="H349" s="41" t="e">
        <f t="shared" si="20"/>
        <v>#DIV/0!</v>
      </c>
      <c r="I349" s="327"/>
      <c r="J349" s="52"/>
    </row>
    <row r="350" spans="1:10" ht="24.75" customHeight="1" hidden="1">
      <c r="A350" s="422"/>
      <c r="B350" s="335"/>
      <c r="C350" s="463"/>
      <c r="D350" s="339"/>
      <c r="E350" s="9" t="s">
        <v>236</v>
      </c>
      <c r="F350" s="35">
        <v>0</v>
      </c>
      <c r="G350" s="35">
        <v>0</v>
      </c>
      <c r="H350" s="41" t="e">
        <f t="shared" si="20"/>
        <v>#DIV/0!</v>
      </c>
      <c r="I350" s="327"/>
      <c r="J350" s="52"/>
    </row>
    <row r="351" spans="1:10" ht="24.75" customHeight="1" hidden="1">
      <c r="A351" s="422"/>
      <c r="B351" s="335"/>
      <c r="C351" s="463"/>
      <c r="D351" s="339"/>
      <c r="E351" s="9" t="s">
        <v>197</v>
      </c>
      <c r="F351" s="35">
        <v>0</v>
      </c>
      <c r="G351" s="35">
        <v>0</v>
      </c>
      <c r="H351" s="41" t="e">
        <f t="shared" si="20"/>
        <v>#DIV/0!</v>
      </c>
      <c r="I351" s="327"/>
      <c r="J351" s="52"/>
    </row>
    <row r="352" spans="1:10" ht="24.75" customHeight="1" hidden="1">
      <c r="A352" s="423"/>
      <c r="B352" s="336"/>
      <c r="C352" s="464"/>
      <c r="D352" s="340"/>
      <c r="E352" s="9" t="s">
        <v>198</v>
      </c>
      <c r="F352" s="35">
        <v>0</v>
      </c>
      <c r="G352" s="35">
        <v>0</v>
      </c>
      <c r="H352" s="41" t="e">
        <f t="shared" si="20"/>
        <v>#DIV/0!</v>
      </c>
      <c r="I352" s="327"/>
      <c r="J352" s="52"/>
    </row>
    <row r="353" spans="1:10" ht="24.75" customHeight="1" hidden="1">
      <c r="A353" s="421" t="s">
        <v>358</v>
      </c>
      <c r="B353" s="334" t="s">
        <v>939</v>
      </c>
      <c r="C353" s="462" t="s">
        <v>202</v>
      </c>
      <c r="D353" s="338"/>
      <c r="E353" s="10" t="s">
        <v>191</v>
      </c>
      <c r="F353" s="34">
        <f>SUM(F354:F356)</f>
        <v>0</v>
      </c>
      <c r="G353" s="34">
        <f>SUM(G354:G356)</f>
        <v>0</v>
      </c>
      <c r="H353" s="41" t="e">
        <f t="shared" si="20"/>
        <v>#DIV/0!</v>
      </c>
      <c r="I353" s="327"/>
      <c r="J353" s="52"/>
    </row>
    <row r="354" spans="1:10" ht="24.75" customHeight="1" hidden="1">
      <c r="A354" s="422"/>
      <c r="B354" s="335"/>
      <c r="C354" s="463"/>
      <c r="D354" s="339"/>
      <c r="E354" s="9" t="s">
        <v>236</v>
      </c>
      <c r="F354" s="35">
        <v>0</v>
      </c>
      <c r="G354" s="35">
        <v>0</v>
      </c>
      <c r="H354" s="41" t="e">
        <f t="shared" si="20"/>
        <v>#DIV/0!</v>
      </c>
      <c r="I354" s="327"/>
      <c r="J354" s="52"/>
    </row>
    <row r="355" spans="1:10" ht="24.75" customHeight="1" hidden="1">
      <c r="A355" s="422"/>
      <c r="B355" s="335"/>
      <c r="C355" s="463"/>
      <c r="D355" s="339"/>
      <c r="E355" s="9" t="s">
        <v>197</v>
      </c>
      <c r="F355" s="35">
        <v>0</v>
      </c>
      <c r="G355" s="35">
        <v>0</v>
      </c>
      <c r="H355" s="41" t="e">
        <f t="shared" si="20"/>
        <v>#DIV/0!</v>
      </c>
      <c r="I355" s="327"/>
      <c r="J355" s="52"/>
    </row>
    <row r="356" spans="1:10" ht="24.75" customHeight="1" hidden="1">
      <c r="A356" s="423"/>
      <c r="B356" s="336"/>
      <c r="C356" s="464"/>
      <c r="D356" s="340"/>
      <c r="E356" s="9" t="s">
        <v>198</v>
      </c>
      <c r="F356" s="35">
        <v>0</v>
      </c>
      <c r="G356" s="35">
        <v>0</v>
      </c>
      <c r="H356" s="41" t="e">
        <f t="shared" si="20"/>
        <v>#DIV/0!</v>
      </c>
      <c r="I356" s="327"/>
      <c r="J356" s="52"/>
    </row>
    <row r="357" spans="1:10" ht="24.75" customHeight="1" hidden="1">
      <c r="A357" s="421" t="s">
        <v>359</v>
      </c>
      <c r="B357" s="334" t="s">
        <v>940</v>
      </c>
      <c r="C357" s="462" t="s">
        <v>202</v>
      </c>
      <c r="D357" s="338"/>
      <c r="E357" s="10" t="s">
        <v>191</v>
      </c>
      <c r="F357" s="34">
        <f>SUM(F358:F360)</f>
        <v>0</v>
      </c>
      <c r="G357" s="34">
        <f>SUM(G358:G360)</f>
        <v>0</v>
      </c>
      <c r="H357" s="41" t="e">
        <f t="shared" si="20"/>
        <v>#DIV/0!</v>
      </c>
      <c r="I357" s="327"/>
      <c r="J357" s="52"/>
    </row>
    <row r="358" spans="1:10" ht="24.75" customHeight="1" hidden="1">
      <c r="A358" s="422"/>
      <c r="B358" s="335"/>
      <c r="C358" s="463"/>
      <c r="D358" s="339"/>
      <c r="E358" s="9" t="s">
        <v>236</v>
      </c>
      <c r="F358" s="35">
        <v>0</v>
      </c>
      <c r="G358" s="35">
        <v>0</v>
      </c>
      <c r="H358" s="41" t="e">
        <f t="shared" si="20"/>
        <v>#DIV/0!</v>
      </c>
      <c r="I358" s="327"/>
      <c r="J358" s="52"/>
    </row>
    <row r="359" spans="1:10" ht="24.75" customHeight="1" hidden="1">
      <c r="A359" s="422"/>
      <c r="B359" s="335"/>
      <c r="C359" s="463"/>
      <c r="D359" s="339"/>
      <c r="E359" s="9" t="s">
        <v>197</v>
      </c>
      <c r="F359" s="35">
        <v>0</v>
      </c>
      <c r="G359" s="35">
        <v>0</v>
      </c>
      <c r="H359" s="41" t="e">
        <f t="shared" si="20"/>
        <v>#DIV/0!</v>
      </c>
      <c r="I359" s="327"/>
      <c r="J359" s="52"/>
    </row>
    <row r="360" spans="1:10" ht="24.75" customHeight="1" hidden="1">
      <c r="A360" s="423"/>
      <c r="B360" s="336"/>
      <c r="C360" s="464"/>
      <c r="D360" s="340"/>
      <c r="E360" s="9" t="s">
        <v>198</v>
      </c>
      <c r="F360" s="35">
        <v>0</v>
      </c>
      <c r="G360" s="35">
        <v>0</v>
      </c>
      <c r="H360" s="41" t="e">
        <f t="shared" si="20"/>
        <v>#DIV/0!</v>
      </c>
      <c r="I360" s="327"/>
      <c r="J360" s="52"/>
    </row>
    <row r="361" spans="1:10" ht="24.75" customHeight="1">
      <c r="A361" s="390" t="s">
        <v>205</v>
      </c>
      <c r="B361" s="402" t="s">
        <v>815</v>
      </c>
      <c r="C361" s="413" t="s">
        <v>202</v>
      </c>
      <c r="D361" s="364"/>
      <c r="E361" s="11" t="s">
        <v>191</v>
      </c>
      <c r="F361" s="26">
        <f>SUM(F362:F364)</f>
        <v>26388.7524</v>
      </c>
      <c r="G361" s="26">
        <f>SUM(G362:G364)</f>
        <v>26388.7524</v>
      </c>
      <c r="H361" s="41">
        <f>G361/F361*100</f>
        <v>100</v>
      </c>
      <c r="I361" s="432" t="s">
        <v>337</v>
      </c>
      <c r="J361" s="52">
        <f>G361/F361</f>
        <v>1</v>
      </c>
    </row>
    <row r="362" spans="1:10" ht="24.75" customHeight="1">
      <c r="A362" s="391"/>
      <c r="B362" s="403"/>
      <c r="C362" s="414"/>
      <c r="D362" s="365"/>
      <c r="E362" s="12" t="s">
        <v>236</v>
      </c>
      <c r="F362" s="26">
        <f>F366+F370+F374+F378</f>
        <v>0</v>
      </c>
      <c r="G362" s="26">
        <f>SUM(G366+G370+G374+G378)</f>
        <v>0</v>
      </c>
      <c r="H362" s="41">
        <v>0</v>
      </c>
      <c r="I362" s="433"/>
      <c r="J362" s="52"/>
    </row>
    <row r="363" spans="1:10" ht="24.75" customHeight="1">
      <c r="A363" s="391"/>
      <c r="B363" s="403"/>
      <c r="C363" s="414"/>
      <c r="D363" s="365"/>
      <c r="E363" s="12" t="s">
        <v>197</v>
      </c>
      <c r="F363" s="26">
        <f>F367+F371+F375+F379</f>
        <v>0</v>
      </c>
      <c r="G363" s="26">
        <f>G367+G371+G375+G379</f>
        <v>0</v>
      </c>
      <c r="H363" s="41">
        <v>0</v>
      </c>
      <c r="I363" s="433"/>
      <c r="J363" s="52"/>
    </row>
    <row r="364" spans="1:10" ht="24.75" customHeight="1">
      <c r="A364" s="392"/>
      <c r="B364" s="404"/>
      <c r="C364" s="415"/>
      <c r="D364" s="366"/>
      <c r="E364" s="12" t="s">
        <v>198</v>
      </c>
      <c r="F364" s="26">
        <f>F368+F372+F376+F380</f>
        <v>26388.7524</v>
      </c>
      <c r="G364" s="26">
        <f>G368+G372+G376+G380</f>
        <v>26388.7524</v>
      </c>
      <c r="H364" s="41">
        <f>G364/F364*100</f>
        <v>100</v>
      </c>
      <c r="I364" s="434"/>
      <c r="J364" s="52"/>
    </row>
    <row r="365" spans="1:10" ht="24.75" customHeight="1">
      <c r="A365" s="421" t="s">
        <v>269</v>
      </c>
      <c r="B365" s="334" t="s">
        <v>941</v>
      </c>
      <c r="C365" s="462" t="s">
        <v>202</v>
      </c>
      <c r="D365" s="338"/>
      <c r="E365" s="10" t="s">
        <v>191</v>
      </c>
      <c r="F365" s="34">
        <f>SUM(F366:F368)</f>
        <v>2238.693</v>
      </c>
      <c r="G365" s="34">
        <f>SUM(G366:G368)</f>
        <v>2238.693</v>
      </c>
      <c r="H365" s="234">
        <f>G365/F365*100</f>
        <v>100</v>
      </c>
      <c r="I365" s="268"/>
      <c r="J365" s="52"/>
    </row>
    <row r="366" spans="1:10" ht="24.75" customHeight="1">
      <c r="A366" s="422"/>
      <c r="B366" s="335"/>
      <c r="C366" s="463"/>
      <c r="D366" s="339"/>
      <c r="E366" s="9" t="s">
        <v>236</v>
      </c>
      <c r="F366" s="35">
        <v>0</v>
      </c>
      <c r="G366" s="35">
        <v>0</v>
      </c>
      <c r="H366" s="234">
        <v>0</v>
      </c>
      <c r="I366" s="269"/>
      <c r="J366" s="52"/>
    </row>
    <row r="367" spans="1:10" ht="24.75" customHeight="1">
      <c r="A367" s="422"/>
      <c r="B367" s="335"/>
      <c r="C367" s="463"/>
      <c r="D367" s="339"/>
      <c r="E367" s="9" t="s">
        <v>197</v>
      </c>
      <c r="F367" s="35">
        <v>0</v>
      </c>
      <c r="G367" s="35">
        <v>0</v>
      </c>
      <c r="H367" s="234">
        <v>0</v>
      </c>
      <c r="I367" s="269"/>
      <c r="J367" s="52"/>
    </row>
    <row r="368" spans="1:10" ht="24.75" customHeight="1">
      <c r="A368" s="423"/>
      <c r="B368" s="336"/>
      <c r="C368" s="464"/>
      <c r="D368" s="340"/>
      <c r="E368" s="9" t="s">
        <v>198</v>
      </c>
      <c r="F368" s="35">
        <v>2238.693</v>
      </c>
      <c r="G368" s="35">
        <v>2238.693</v>
      </c>
      <c r="H368" s="234">
        <f>G368/F368*100</f>
        <v>100</v>
      </c>
      <c r="I368" s="269"/>
      <c r="J368" s="52"/>
    </row>
    <row r="369" spans="1:10" ht="24.75" customHeight="1">
      <c r="A369" s="421" t="s">
        <v>270</v>
      </c>
      <c r="B369" s="396" t="s">
        <v>942</v>
      </c>
      <c r="C369" s="462" t="s">
        <v>202</v>
      </c>
      <c r="D369" s="338"/>
      <c r="E369" s="10" t="s">
        <v>191</v>
      </c>
      <c r="F369" s="34">
        <f>SUM(F370:F372)</f>
        <v>9152.6624</v>
      </c>
      <c r="G369" s="34">
        <f>SUM(G370:G372)</f>
        <v>9152.6624</v>
      </c>
      <c r="H369" s="234">
        <f>G369/F369*100</f>
        <v>100</v>
      </c>
      <c r="I369" s="269"/>
      <c r="J369" s="52"/>
    </row>
    <row r="370" spans="1:10" ht="24.75" customHeight="1">
      <c r="A370" s="422"/>
      <c r="B370" s="397"/>
      <c r="C370" s="463"/>
      <c r="D370" s="339"/>
      <c r="E370" s="9" t="s">
        <v>236</v>
      </c>
      <c r="F370" s="35">
        <v>0</v>
      </c>
      <c r="G370" s="35">
        <v>0</v>
      </c>
      <c r="H370" s="234">
        <v>0</v>
      </c>
      <c r="I370" s="269"/>
      <c r="J370" s="52"/>
    </row>
    <row r="371" spans="1:10" ht="24.75" customHeight="1">
      <c r="A371" s="422"/>
      <c r="B371" s="397"/>
      <c r="C371" s="463"/>
      <c r="D371" s="339"/>
      <c r="E371" s="9" t="s">
        <v>197</v>
      </c>
      <c r="F371" s="35">
        <v>0</v>
      </c>
      <c r="G371" s="35">
        <v>0</v>
      </c>
      <c r="H371" s="234">
        <v>0</v>
      </c>
      <c r="I371" s="269"/>
      <c r="J371" s="52"/>
    </row>
    <row r="372" spans="1:10" ht="24.75" customHeight="1">
      <c r="A372" s="423"/>
      <c r="B372" s="398"/>
      <c r="C372" s="464"/>
      <c r="D372" s="340"/>
      <c r="E372" s="9" t="s">
        <v>198</v>
      </c>
      <c r="F372" s="35">
        <v>9152.6624</v>
      </c>
      <c r="G372" s="35">
        <v>9152.6624</v>
      </c>
      <c r="H372" s="234">
        <f>G372/F372*100</f>
        <v>100</v>
      </c>
      <c r="I372" s="269"/>
      <c r="J372" s="52"/>
    </row>
    <row r="373" spans="1:10" ht="24.75" customHeight="1">
      <c r="A373" s="421" t="s">
        <v>271</v>
      </c>
      <c r="B373" s="396" t="s">
        <v>943</v>
      </c>
      <c r="C373" s="462" t="s">
        <v>202</v>
      </c>
      <c r="D373" s="338"/>
      <c r="E373" s="10" t="s">
        <v>191</v>
      </c>
      <c r="F373" s="34">
        <f>SUM(F374:F376)</f>
        <v>0</v>
      </c>
      <c r="G373" s="34">
        <f>SUM(G374:G376)</f>
        <v>0</v>
      </c>
      <c r="H373" s="234">
        <v>0</v>
      </c>
      <c r="I373" s="269"/>
      <c r="J373" s="52"/>
    </row>
    <row r="374" spans="1:10" ht="24.75" customHeight="1">
      <c r="A374" s="422"/>
      <c r="B374" s="397"/>
      <c r="C374" s="463"/>
      <c r="D374" s="339"/>
      <c r="E374" s="9" t="s">
        <v>236</v>
      </c>
      <c r="F374" s="35">
        <v>0</v>
      </c>
      <c r="G374" s="35">
        <v>0</v>
      </c>
      <c r="H374" s="234">
        <v>0</v>
      </c>
      <c r="I374" s="269"/>
      <c r="J374" s="52"/>
    </row>
    <row r="375" spans="1:10" ht="24.75" customHeight="1">
      <c r="A375" s="422"/>
      <c r="B375" s="397"/>
      <c r="C375" s="463"/>
      <c r="D375" s="339"/>
      <c r="E375" s="9" t="s">
        <v>197</v>
      </c>
      <c r="F375" s="35">
        <v>0</v>
      </c>
      <c r="G375" s="35">
        <v>0</v>
      </c>
      <c r="H375" s="234">
        <v>0</v>
      </c>
      <c r="I375" s="269"/>
      <c r="J375" s="52"/>
    </row>
    <row r="376" spans="1:10" ht="24.75" customHeight="1">
      <c r="A376" s="423"/>
      <c r="B376" s="398"/>
      <c r="C376" s="464"/>
      <c r="D376" s="340"/>
      <c r="E376" s="9" t="s">
        <v>198</v>
      </c>
      <c r="F376" s="35">
        <v>0</v>
      </c>
      <c r="G376" s="35">
        <v>0</v>
      </c>
      <c r="H376" s="234">
        <v>0</v>
      </c>
      <c r="I376" s="269"/>
      <c r="J376" s="52"/>
    </row>
    <row r="377" spans="1:10" ht="24.75" customHeight="1">
      <c r="A377" s="421" t="s">
        <v>360</v>
      </c>
      <c r="B377" s="396" t="s">
        <v>944</v>
      </c>
      <c r="C377" s="462" t="s">
        <v>202</v>
      </c>
      <c r="D377" s="338"/>
      <c r="E377" s="10" t="s">
        <v>191</v>
      </c>
      <c r="F377" s="34">
        <f>SUM(F378:F380)</f>
        <v>14997.397</v>
      </c>
      <c r="G377" s="34">
        <f>SUM(G378:G380)</f>
        <v>14997.397</v>
      </c>
      <c r="H377" s="234">
        <f>G377/F377*100</f>
        <v>100</v>
      </c>
      <c r="I377" s="269"/>
      <c r="J377" s="52"/>
    </row>
    <row r="378" spans="1:10" ht="24.75" customHeight="1">
      <c r="A378" s="422"/>
      <c r="B378" s="397"/>
      <c r="C378" s="463"/>
      <c r="D378" s="339"/>
      <c r="E378" s="9" t="s">
        <v>236</v>
      </c>
      <c r="F378" s="35">
        <v>0</v>
      </c>
      <c r="G378" s="35">
        <v>0</v>
      </c>
      <c r="H378" s="234">
        <v>0</v>
      </c>
      <c r="I378" s="269"/>
      <c r="J378" s="52"/>
    </row>
    <row r="379" spans="1:10" ht="24.75" customHeight="1">
      <c r="A379" s="422"/>
      <c r="B379" s="397"/>
      <c r="C379" s="463"/>
      <c r="D379" s="339"/>
      <c r="E379" s="9" t="s">
        <v>197</v>
      </c>
      <c r="F379" s="35">
        <v>0</v>
      </c>
      <c r="G379" s="35">
        <v>0</v>
      </c>
      <c r="H379" s="234">
        <v>0</v>
      </c>
      <c r="I379" s="269"/>
      <c r="J379" s="52"/>
    </row>
    <row r="380" spans="1:10" ht="24.75" customHeight="1">
      <c r="A380" s="423"/>
      <c r="B380" s="398"/>
      <c r="C380" s="464"/>
      <c r="D380" s="340"/>
      <c r="E380" s="9" t="s">
        <v>198</v>
      </c>
      <c r="F380" s="35">
        <v>14997.397</v>
      </c>
      <c r="G380" s="35">
        <v>14997.397</v>
      </c>
      <c r="H380" s="234">
        <f>G380/F380*100</f>
        <v>100</v>
      </c>
      <c r="I380" s="270"/>
      <c r="J380" s="52"/>
    </row>
    <row r="381" spans="1:10" ht="24.75" customHeight="1">
      <c r="A381" s="393" t="s">
        <v>206</v>
      </c>
      <c r="B381" s="399" t="s">
        <v>829</v>
      </c>
      <c r="C381" s="348" t="s">
        <v>202</v>
      </c>
      <c r="D381" s="387" t="s">
        <v>548</v>
      </c>
      <c r="E381" s="7" t="s">
        <v>191</v>
      </c>
      <c r="F381" s="25">
        <f>SUM(F382:F384)</f>
        <v>90031.31756000001</v>
      </c>
      <c r="G381" s="25">
        <f>SUM(G382:G384)</f>
        <v>89754.73936</v>
      </c>
      <c r="H381" s="40">
        <f>G381/F381*100</f>
        <v>99.69279778693044</v>
      </c>
      <c r="I381" s="429" t="s">
        <v>523</v>
      </c>
      <c r="J381" s="52">
        <f>G381/F381</f>
        <v>0.9969279778693044</v>
      </c>
    </row>
    <row r="382" spans="1:10" ht="24.75" customHeight="1">
      <c r="A382" s="394"/>
      <c r="B382" s="400"/>
      <c r="C382" s="349"/>
      <c r="D382" s="388"/>
      <c r="E382" s="8" t="s">
        <v>236</v>
      </c>
      <c r="F382" s="25">
        <f aca="true" t="shared" si="22" ref="F382:G384">F386+F422+F438+F462</f>
        <v>0</v>
      </c>
      <c r="G382" s="25">
        <f t="shared" si="22"/>
        <v>0</v>
      </c>
      <c r="H382" s="40">
        <v>0</v>
      </c>
      <c r="I382" s="430"/>
      <c r="J382" s="52"/>
    </row>
    <row r="383" spans="1:10" ht="24.75" customHeight="1">
      <c r="A383" s="394"/>
      <c r="B383" s="400"/>
      <c r="C383" s="349"/>
      <c r="D383" s="388"/>
      <c r="E383" s="8" t="s">
        <v>197</v>
      </c>
      <c r="F383" s="25">
        <f t="shared" si="22"/>
        <v>1211.3</v>
      </c>
      <c r="G383" s="25">
        <f t="shared" si="22"/>
        <v>1066.7078</v>
      </c>
      <c r="H383" s="40">
        <f>G383/F383*100</f>
        <v>88.06305622058944</v>
      </c>
      <c r="I383" s="430"/>
      <c r="J383" s="52"/>
    </row>
    <row r="384" spans="1:10" ht="24.75" customHeight="1">
      <c r="A384" s="395"/>
      <c r="B384" s="401"/>
      <c r="C384" s="350"/>
      <c r="D384" s="389"/>
      <c r="E384" s="8" t="s">
        <v>198</v>
      </c>
      <c r="F384" s="25">
        <f t="shared" si="22"/>
        <v>88820.01756000001</v>
      </c>
      <c r="G384" s="25">
        <f t="shared" si="22"/>
        <v>88688.03156</v>
      </c>
      <c r="H384" s="40">
        <f>G384/F384*100</f>
        <v>99.8514006148323</v>
      </c>
      <c r="I384" s="431"/>
      <c r="J384" s="52"/>
    </row>
    <row r="385" spans="1:10" ht="24.75" customHeight="1">
      <c r="A385" s="390" t="s">
        <v>207</v>
      </c>
      <c r="B385" s="402" t="s">
        <v>836</v>
      </c>
      <c r="C385" s="417" t="s">
        <v>202</v>
      </c>
      <c r="D385" s="372"/>
      <c r="E385" s="11" t="s">
        <v>191</v>
      </c>
      <c r="F385" s="26">
        <f>SUM(F386:F388)</f>
        <v>12778.467639999999</v>
      </c>
      <c r="G385" s="26">
        <f>SUM(G386:G388)</f>
        <v>12617.275439999998</v>
      </c>
      <c r="H385" s="41">
        <f>G385/F385*100</f>
        <v>98.73856393003315</v>
      </c>
      <c r="I385" s="432" t="s">
        <v>828</v>
      </c>
      <c r="J385" s="52">
        <f>G385/F385</f>
        <v>0.9873856393003315</v>
      </c>
    </row>
    <row r="386" spans="1:10" ht="24.75" customHeight="1">
      <c r="A386" s="391"/>
      <c r="B386" s="403"/>
      <c r="C386" s="418"/>
      <c r="D386" s="373"/>
      <c r="E386" s="12" t="s">
        <v>236</v>
      </c>
      <c r="F386" s="26">
        <f>F390+F394+F398+F402+F418</f>
        <v>0</v>
      </c>
      <c r="G386" s="26">
        <f>G390+G394+G398+G402+G418</f>
        <v>0</v>
      </c>
      <c r="H386" s="41">
        <v>0</v>
      </c>
      <c r="I386" s="433"/>
      <c r="J386" s="52"/>
    </row>
    <row r="387" spans="1:10" ht="24.75" customHeight="1">
      <c r="A387" s="391"/>
      <c r="B387" s="403"/>
      <c r="C387" s="418"/>
      <c r="D387" s="373"/>
      <c r="E387" s="12" t="s">
        <v>197</v>
      </c>
      <c r="F387" s="26">
        <f>F391+F395+F399+F403+F407+F411+F415+F419</f>
        <v>810</v>
      </c>
      <c r="G387" s="26">
        <f>G391+G395+G399+G403+G419+G407+G411+G415</f>
        <v>665.4078</v>
      </c>
      <c r="H387" s="41">
        <f>G387/F387*100</f>
        <v>82.14911111111111</v>
      </c>
      <c r="I387" s="433"/>
      <c r="J387" s="52"/>
    </row>
    <row r="388" spans="1:10" ht="24.75" customHeight="1">
      <c r="A388" s="392"/>
      <c r="B388" s="404"/>
      <c r="C388" s="419"/>
      <c r="D388" s="374"/>
      <c r="E388" s="12" t="s">
        <v>198</v>
      </c>
      <c r="F388" s="26">
        <f>F392+F396+F400+F404+F408+F412+F416+F420</f>
        <v>11968.467639999999</v>
      </c>
      <c r="G388" s="26">
        <f>G392+G396+G400+G404+G420+G408+G412+G416</f>
        <v>11951.867639999999</v>
      </c>
      <c r="H388" s="41">
        <f>G388/F388*100</f>
        <v>99.8613022109487</v>
      </c>
      <c r="I388" s="434"/>
      <c r="J388" s="52"/>
    </row>
    <row r="389" spans="1:10" ht="24.75" customHeight="1">
      <c r="A389" s="341" t="s">
        <v>272</v>
      </c>
      <c r="B389" s="342" t="s">
        <v>945</v>
      </c>
      <c r="C389" s="416" t="s">
        <v>202</v>
      </c>
      <c r="D389" s="375"/>
      <c r="E389" s="10" t="s">
        <v>191</v>
      </c>
      <c r="F389" s="34">
        <f>SUM(F390:F392)</f>
        <v>800</v>
      </c>
      <c r="G389" s="34">
        <f>SUM(G390:G392)</f>
        <v>800</v>
      </c>
      <c r="H389" s="234">
        <f aca="true" t="shared" si="23" ref="H389:H420">G389/F389*100</f>
        <v>100</v>
      </c>
      <c r="I389" s="264"/>
      <c r="J389" s="52"/>
    </row>
    <row r="390" spans="1:10" ht="24.75" customHeight="1">
      <c r="A390" s="341"/>
      <c r="B390" s="342"/>
      <c r="C390" s="416"/>
      <c r="D390" s="376"/>
      <c r="E390" s="9" t="s">
        <v>236</v>
      </c>
      <c r="F390" s="35">
        <v>0</v>
      </c>
      <c r="G390" s="35">
        <v>0</v>
      </c>
      <c r="H390" s="234">
        <v>0</v>
      </c>
      <c r="I390" s="265"/>
      <c r="J390" s="52"/>
    </row>
    <row r="391" spans="1:10" ht="24.75" customHeight="1">
      <c r="A391" s="341"/>
      <c r="B391" s="342"/>
      <c r="C391" s="416"/>
      <c r="D391" s="376"/>
      <c r="E391" s="9" t="s">
        <v>197</v>
      </c>
      <c r="F391" s="35">
        <v>0</v>
      </c>
      <c r="G391" s="35">
        <v>0</v>
      </c>
      <c r="H391" s="234">
        <v>0</v>
      </c>
      <c r="I391" s="265"/>
      <c r="J391" s="52"/>
    </row>
    <row r="392" spans="1:10" ht="24.75" customHeight="1">
      <c r="A392" s="341"/>
      <c r="B392" s="342"/>
      <c r="C392" s="416"/>
      <c r="D392" s="377"/>
      <c r="E392" s="9" t="s">
        <v>198</v>
      </c>
      <c r="F392" s="35">
        <v>800</v>
      </c>
      <c r="G392" s="35">
        <v>800</v>
      </c>
      <c r="H392" s="234">
        <f t="shared" si="23"/>
        <v>100</v>
      </c>
      <c r="I392" s="265"/>
      <c r="J392" s="52"/>
    </row>
    <row r="393" spans="1:10" ht="24.75" customHeight="1">
      <c r="A393" s="341" t="s">
        <v>361</v>
      </c>
      <c r="B393" s="342" t="s">
        <v>946</v>
      </c>
      <c r="C393" s="409" t="s">
        <v>202</v>
      </c>
      <c r="D393" s="338"/>
      <c r="E393" s="10" t="s">
        <v>191</v>
      </c>
      <c r="F393" s="34">
        <f>SUM(F394:F396)</f>
        <v>0</v>
      </c>
      <c r="G393" s="34">
        <f>SUM(G394:G396)</f>
        <v>0</v>
      </c>
      <c r="H393" s="234">
        <v>0</v>
      </c>
      <c r="I393" s="265"/>
      <c r="J393" s="52"/>
    </row>
    <row r="394" spans="1:10" ht="24.75" customHeight="1">
      <c r="A394" s="341"/>
      <c r="B394" s="342"/>
      <c r="C394" s="409"/>
      <c r="D394" s="339"/>
      <c r="E394" s="9" t="s">
        <v>236</v>
      </c>
      <c r="F394" s="35">
        <v>0</v>
      </c>
      <c r="G394" s="35">
        <v>0</v>
      </c>
      <c r="H394" s="234">
        <v>0</v>
      </c>
      <c r="I394" s="265"/>
      <c r="J394" s="52"/>
    </row>
    <row r="395" spans="1:10" ht="24.75" customHeight="1">
      <c r="A395" s="341"/>
      <c r="B395" s="342"/>
      <c r="C395" s="409"/>
      <c r="D395" s="339"/>
      <c r="E395" s="9" t="s">
        <v>197</v>
      </c>
      <c r="F395" s="35">
        <v>0</v>
      </c>
      <c r="G395" s="35">
        <v>0</v>
      </c>
      <c r="H395" s="234">
        <v>0</v>
      </c>
      <c r="I395" s="265"/>
      <c r="J395" s="52"/>
    </row>
    <row r="396" spans="1:10" ht="24.75" customHeight="1">
      <c r="A396" s="341"/>
      <c r="B396" s="342"/>
      <c r="C396" s="409"/>
      <c r="D396" s="340"/>
      <c r="E396" s="9" t="s">
        <v>198</v>
      </c>
      <c r="F396" s="35">
        <v>0</v>
      </c>
      <c r="G396" s="35">
        <v>0</v>
      </c>
      <c r="H396" s="234">
        <v>0</v>
      </c>
      <c r="I396" s="265"/>
      <c r="J396" s="52"/>
    </row>
    <row r="397" spans="1:10" ht="24.75" customHeight="1">
      <c r="A397" s="341" t="s">
        <v>361</v>
      </c>
      <c r="B397" s="441" t="s">
        <v>947</v>
      </c>
      <c r="C397" s="409" t="s">
        <v>202</v>
      </c>
      <c r="D397" s="338"/>
      <c r="E397" s="10" t="s">
        <v>191</v>
      </c>
      <c r="F397" s="34">
        <f>SUM(F398:F400)</f>
        <v>60</v>
      </c>
      <c r="G397" s="34">
        <f>SUM(G398:G400)</f>
        <v>60</v>
      </c>
      <c r="H397" s="234">
        <f t="shared" si="23"/>
        <v>100</v>
      </c>
      <c r="I397" s="265"/>
      <c r="J397" s="52"/>
    </row>
    <row r="398" spans="1:10" ht="24.75" customHeight="1">
      <c r="A398" s="341"/>
      <c r="B398" s="441"/>
      <c r="C398" s="409"/>
      <c r="D398" s="339"/>
      <c r="E398" s="9" t="s">
        <v>236</v>
      </c>
      <c r="F398" s="35">
        <v>0</v>
      </c>
      <c r="G398" s="35">
        <v>0</v>
      </c>
      <c r="H398" s="234">
        <v>0</v>
      </c>
      <c r="I398" s="265"/>
      <c r="J398" s="52"/>
    </row>
    <row r="399" spans="1:10" ht="24.75" customHeight="1">
      <c r="A399" s="341"/>
      <c r="B399" s="441"/>
      <c r="C399" s="409"/>
      <c r="D399" s="339"/>
      <c r="E399" s="9" t="s">
        <v>197</v>
      </c>
      <c r="F399" s="35">
        <v>0</v>
      </c>
      <c r="G399" s="35">
        <v>0</v>
      </c>
      <c r="H399" s="234">
        <v>0</v>
      </c>
      <c r="I399" s="265"/>
      <c r="J399" s="52"/>
    </row>
    <row r="400" spans="1:10" ht="24.75" customHeight="1">
      <c r="A400" s="341"/>
      <c r="B400" s="441"/>
      <c r="C400" s="409"/>
      <c r="D400" s="340"/>
      <c r="E400" s="9" t="s">
        <v>198</v>
      </c>
      <c r="F400" s="35">
        <v>60</v>
      </c>
      <c r="G400" s="35">
        <v>60</v>
      </c>
      <c r="H400" s="234">
        <f t="shared" si="23"/>
        <v>100</v>
      </c>
      <c r="I400" s="265"/>
      <c r="J400" s="52"/>
    </row>
    <row r="401" spans="1:10" ht="24.75" customHeight="1">
      <c r="A401" s="341" t="s">
        <v>362</v>
      </c>
      <c r="B401" s="342" t="s">
        <v>948</v>
      </c>
      <c r="C401" s="409" t="s">
        <v>202</v>
      </c>
      <c r="D401" s="338"/>
      <c r="E401" s="10" t="s">
        <v>191</v>
      </c>
      <c r="F401" s="34">
        <f>SUM(F402:F404)</f>
        <v>4666.366</v>
      </c>
      <c r="G401" s="34">
        <f>SUM(G402:G404)</f>
        <v>4538.866</v>
      </c>
      <c r="H401" s="234">
        <f t="shared" si="23"/>
        <v>97.26768110345395</v>
      </c>
      <c r="I401" s="265"/>
      <c r="J401" s="52"/>
    </row>
    <row r="402" spans="1:10" ht="24.75" customHeight="1">
      <c r="A402" s="341"/>
      <c r="B402" s="342"/>
      <c r="C402" s="409"/>
      <c r="D402" s="339"/>
      <c r="E402" s="9" t="s">
        <v>236</v>
      </c>
      <c r="F402" s="35">
        <v>0</v>
      </c>
      <c r="G402" s="35">
        <v>0</v>
      </c>
      <c r="H402" s="234">
        <v>0</v>
      </c>
      <c r="I402" s="265"/>
      <c r="J402" s="52"/>
    </row>
    <row r="403" spans="1:10" ht="24.75" customHeight="1">
      <c r="A403" s="341"/>
      <c r="B403" s="342"/>
      <c r="C403" s="409"/>
      <c r="D403" s="339"/>
      <c r="E403" s="9" t="s">
        <v>197</v>
      </c>
      <c r="F403" s="35">
        <v>500</v>
      </c>
      <c r="G403" s="35">
        <v>372.5</v>
      </c>
      <c r="H403" s="234">
        <f t="shared" si="23"/>
        <v>74.5</v>
      </c>
      <c r="I403" s="265"/>
      <c r="J403" s="52"/>
    </row>
    <row r="404" spans="1:10" ht="24.75" customHeight="1">
      <c r="A404" s="341"/>
      <c r="B404" s="342"/>
      <c r="C404" s="409"/>
      <c r="D404" s="340"/>
      <c r="E404" s="9" t="s">
        <v>198</v>
      </c>
      <c r="F404" s="35">
        <v>4166.366</v>
      </c>
      <c r="G404" s="35">
        <v>4166.366</v>
      </c>
      <c r="H404" s="234">
        <f t="shared" si="23"/>
        <v>100</v>
      </c>
      <c r="I404" s="265"/>
      <c r="J404" s="52"/>
    </row>
    <row r="405" spans="1:10" ht="24.75" customHeight="1">
      <c r="A405" s="355" t="s">
        <v>363</v>
      </c>
      <c r="B405" s="357" t="s">
        <v>949</v>
      </c>
      <c r="C405" s="467" t="s">
        <v>202</v>
      </c>
      <c r="D405" s="338"/>
      <c r="E405" s="10" t="s">
        <v>191</v>
      </c>
      <c r="F405" s="34">
        <f>SUM(F406:F408)</f>
        <v>6642.58944</v>
      </c>
      <c r="G405" s="34">
        <f>SUM(G406:G408)</f>
        <v>6642.58944</v>
      </c>
      <c r="H405" s="234">
        <f t="shared" si="23"/>
        <v>100</v>
      </c>
      <c r="I405" s="265"/>
      <c r="J405" s="52"/>
    </row>
    <row r="406" spans="1:10" ht="24.75" customHeight="1">
      <c r="A406" s="355"/>
      <c r="B406" s="358"/>
      <c r="C406" s="467"/>
      <c r="D406" s="339"/>
      <c r="E406" s="9" t="s">
        <v>236</v>
      </c>
      <c r="F406" s="35">
        <v>0</v>
      </c>
      <c r="G406" s="35">
        <v>0</v>
      </c>
      <c r="H406" s="234">
        <v>0</v>
      </c>
      <c r="I406" s="265"/>
      <c r="J406" s="52"/>
    </row>
    <row r="407" spans="1:10" ht="24.75" customHeight="1">
      <c r="A407" s="355"/>
      <c r="B407" s="358"/>
      <c r="C407" s="467"/>
      <c r="D407" s="339"/>
      <c r="E407" s="9" t="s">
        <v>197</v>
      </c>
      <c r="F407" s="35">
        <v>0</v>
      </c>
      <c r="G407" s="35">
        <v>0</v>
      </c>
      <c r="H407" s="234">
        <v>0</v>
      </c>
      <c r="I407" s="265"/>
      <c r="J407" s="52"/>
    </row>
    <row r="408" spans="1:10" ht="24.75" customHeight="1">
      <c r="A408" s="355"/>
      <c r="B408" s="359"/>
      <c r="C408" s="468"/>
      <c r="D408" s="340"/>
      <c r="E408" s="9" t="s">
        <v>198</v>
      </c>
      <c r="F408" s="35">
        <v>6642.58944</v>
      </c>
      <c r="G408" s="35">
        <v>6642.58944</v>
      </c>
      <c r="H408" s="234">
        <f t="shared" si="23"/>
        <v>100</v>
      </c>
      <c r="I408" s="265"/>
      <c r="J408" s="52"/>
    </row>
    <row r="409" spans="1:10" ht="24.75" customHeight="1">
      <c r="A409" s="341" t="s">
        <v>581</v>
      </c>
      <c r="B409" s="357" t="s">
        <v>950</v>
      </c>
      <c r="C409" s="548" t="s">
        <v>202</v>
      </c>
      <c r="D409" s="375"/>
      <c r="E409" s="10" t="s">
        <v>191</v>
      </c>
      <c r="F409" s="34">
        <f>SUM(F410:F412)</f>
        <v>0.75</v>
      </c>
      <c r="G409" s="34">
        <f>SUM(G410:G412)</f>
        <v>0.75</v>
      </c>
      <c r="H409" s="234">
        <f t="shared" si="23"/>
        <v>100</v>
      </c>
      <c r="I409" s="265"/>
      <c r="J409" s="52"/>
    </row>
    <row r="410" spans="1:10" ht="24.75" customHeight="1">
      <c r="A410" s="341"/>
      <c r="B410" s="358"/>
      <c r="C410" s="548"/>
      <c r="D410" s="376"/>
      <c r="E410" s="9" t="s">
        <v>236</v>
      </c>
      <c r="F410" s="35">
        <v>0</v>
      </c>
      <c r="G410" s="35">
        <v>0</v>
      </c>
      <c r="H410" s="234">
        <v>0</v>
      </c>
      <c r="I410" s="265"/>
      <c r="J410" s="52"/>
    </row>
    <row r="411" spans="1:10" ht="24.75" customHeight="1">
      <c r="A411" s="341"/>
      <c r="B411" s="358"/>
      <c r="C411" s="548"/>
      <c r="D411" s="376"/>
      <c r="E411" s="9" t="s">
        <v>197</v>
      </c>
      <c r="F411" s="35">
        <v>0</v>
      </c>
      <c r="G411" s="35">
        <v>0</v>
      </c>
      <c r="H411" s="234">
        <v>0</v>
      </c>
      <c r="I411" s="265"/>
      <c r="J411" s="52"/>
    </row>
    <row r="412" spans="1:10" ht="24.75" customHeight="1">
      <c r="A412" s="341"/>
      <c r="B412" s="359"/>
      <c r="C412" s="549"/>
      <c r="D412" s="377"/>
      <c r="E412" s="9" t="s">
        <v>198</v>
      </c>
      <c r="F412" s="35">
        <v>0.75</v>
      </c>
      <c r="G412" s="35">
        <v>0.75</v>
      </c>
      <c r="H412" s="234">
        <f t="shared" si="23"/>
        <v>100</v>
      </c>
      <c r="I412" s="265"/>
      <c r="J412" s="52"/>
    </row>
    <row r="413" spans="1:10" ht="24.75" customHeight="1">
      <c r="A413" s="341" t="s">
        <v>952</v>
      </c>
      <c r="B413" s="357" t="s">
        <v>951</v>
      </c>
      <c r="C413" s="320" t="s">
        <v>202</v>
      </c>
      <c r="D413" s="322"/>
      <c r="E413" s="10" t="s">
        <v>191</v>
      </c>
      <c r="F413" s="34">
        <f>SUM(F414:F416)</f>
        <v>264.7622</v>
      </c>
      <c r="G413" s="34">
        <f>SUM(G414:G416)</f>
        <v>249.776</v>
      </c>
      <c r="H413" s="234">
        <f t="shared" si="23"/>
        <v>94.33975091610509</v>
      </c>
      <c r="I413" s="265"/>
      <c r="J413" s="52"/>
    </row>
    <row r="414" spans="1:10" ht="24.75" customHeight="1">
      <c r="A414" s="341"/>
      <c r="B414" s="358"/>
      <c r="C414" s="320"/>
      <c r="D414" s="323"/>
      <c r="E414" s="9" t="s">
        <v>236</v>
      </c>
      <c r="F414" s="35">
        <v>0</v>
      </c>
      <c r="G414" s="35">
        <v>0</v>
      </c>
      <c r="H414" s="234">
        <v>0</v>
      </c>
      <c r="I414" s="265"/>
      <c r="J414" s="52"/>
    </row>
    <row r="415" spans="1:10" ht="24.75" customHeight="1">
      <c r="A415" s="341"/>
      <c r="B415" s="358"/>
      <c r="C415" s="320"/>
      <c r="D415" s="323"/>
      <c r="E415" s="9" t="s">
        <v>197</v>
      </c>
      <c r="F415" s="35">
        <v>138</v>
      </c>
      <c r="G415" s="35">
        <v>123.0138</v>
      </c>
      <c r="H415" s="234">
        <f t="shared" si="23"/>
        <v>89.14043478260871</v>
      </c>
      <c r="I415" s="265"/>
      <c r="J415" s="52"/>
    </row>
    <row r="416" spans="1:10" ht="24.75" customHeight="1">
      <c r="A416" s="341"/>
      <c r="B416" s="359"/>
      <c r="C416" s="321"/>
      <c r="D416" s="324"/>
      <c r="E416" s="9" t="s">
        <v>198</v>
      </c>
      <c r="F416" s="35">
        <v>126.7622</v>
      </c>
      <c r="G416" s="35">
        <v>126.7622</v>
      </c>
      <c r="H416" s="234">
        <f t="shared" si="23"/>
        <v>100</v>
      </c>
      <c r="I416" s="265"/>
      <c r="J416" s="52"/>
    </row>
    <row r="417" spans="1:10" ht="24.75" customHeight="1">
      <c r="A417" s="341" t="s">
        <v>953</v>
      </c>
      <c r="B417" s="357" t="s">
        <v>954</v>
      </c>
      <c r="C417" s="467" t="s">
        <v>202</v>
      </c>
      <c r="D417" s="338"/>
      <c r="E417" s="10" t="s">
        <v>191</v>
      </c>
      <c r="F417" s="34">
        <f>SUM(F418:F420)</f>
        <v>344</v>
      </c>
      <c r="G417" s="34">
        <f>SUM(G418:G420)</f>
        <v>325.294</v>
      </c>
      <c r="H417" s="234">
        <f t="shared" si="23"/>
        <v>94.56220930232557</v>
      </c>
      <c r="I417" s="265"/>
      <c r="J417" s="52"/>
    </row>
    <row r="418" spans="1:10" ht="24.75" customHeight="1">
      <c r="A418" s="341"/>
      <c r="B418" s="358"/>
      <c r="C418" s="467"/>
      <c r="D418" s="339"/>
      <c r="E418" s="9" t="s">
        <v>236</v>
      </c>
      <c r="F418" s="35">
        <v>0</v>
      </c>
      <c r="G418" s="35">
        <v>0</v>
      </c>
      <c r="H418" s="234">
        <v>0</v>
      </c>
      <c r="I418" s="265"/>
      <c r="J418" s="52"/>
    </row>
    <row r="419" spans="1:10" ht="24.75" customHeight="1">
      <c r="A419" s="341"/>
      <c r="B419" s="358"/>
      <c r="C419" s="467"/>
      <c r="D419" s="339"/>
      <c r="E419" s="9" t="s">
        <v>197</v>
      </c>
      <c r="F419" s="35">
        <v>172</v>
      </c>
      <c r="G419" s="35">
        <v>169.894</v>
      </c>
      <c r="H419" s="234">
        <f t="shared" si="23"/>
        <v>98.77558139534884</v>
      </c>
      <c r="I419" s="265"/>
      <c r="J419" s="52"/>
    </row>
    <row r="420" spans="1:10" ht="24.75" customHeight="1">
      <c r="A420" s="341"/>
      <c r="B420" s="359"/>
      <c r="C420" s="468"/>
      <c r="D420" s="340"/>
      <c r="E420" s="9" t="s">
        <v>198</v>
      </c>
      <c r="F420" s="35">
        <v>172</v>
      </c>
      <c r="G420" s="35">
        <v>155.4</v>
      </c>
      <c r="H420" s="234">
        <f t="shared" si="23"/>
        <v>90.34883720930232</v>
      </c>
      <c r="I420" s="265"/>
      <c r="J420" s="52"/>
    </row>
    <row r="421" spans="1:10" ht="24.75" customHeight="1">
      <c r="A421" s="390" t="s">
        <v>208</v>
      </c>
      <c r="B421" s="402" t="s">
        <v>837</v>
      </c>
      <c r="C421" s="466" t="s">
        <v>202</v>
      </c>
      <c r="D421" s="364"/>
      <c r="E421" s="11" t="s">
        <v>191</v>
      </c>
      <c r="F421" s="26">
        <f>SUM(F422:F424)</f>
        <v>194.923</v>
      </c>
      <c r="G421" s="26">
        <f>SUM(G422:G424)</f>
        <v>194.923</v>
      </c>
      <c r="H421" s="41">
        <f>G421/F421*100</f>
        <v>100</v>
      </c>
      <c r="I421" s="432" t="s">
        <v>337</v>
      </c>
      <c r="J421" s="52">
        <f>G421/F421</f>
        <v>1</v>
      </c>
    </row>
    <row r="422" spans="1:10" ht="24.75" customHeight="1">
      <c r="A422" s="391"/>
      <c r="B422" s="403"/>
      <c r="C422" s="466"/>
      <c r="D422" s="365"/>
      <c r="E422" s="12" t="s">
        <v>236</v>
      </c>
      <c r="F422" s="26">
        <f aca="true" t="shared" si="24" ref="F422:G424">F426+F434+F430</f>
        <v>0</v>
      </c>
      <c r="G422" s="26">
        <f t="shared" si="24"/>
        <v>0</v>
      </c>
      <c r="H422" s="41">
        <v>0</v>
      </c>
      <c r="I422" s="433"/>
      <c r="J422" s="52"/>
    </row>
    <row r="423" spans="1:10" ht="24.75" customHeight="1">
      <c r="A423" s="391"/>
      <c r="B423" s="403"/>
      <c r="C423" s="466"/>
      <c r="D423" s="365"/>
      <c r="E423" s="12" t="s">
        <v>197</v>
      </c>
      <c r="F423" s="26">
        <f t="shared" si="24"/>
        <v>79.3</v>
      </c>
      <c r="G423" s="26">
        <f t="shared" si="24"/>
        <v>79.3</v>
      </c>
      <c r="H423" s="41">
        <f>G423/F423*100</f>
        <v>100</v>
      </c>
      <c r="I423" s="433"/>
      <c r="J423" s="52"/>
    </row>
    <row r="424" spans="1:10" ht="24.75" customHeight="1">
      <c r="A424" s="392"/>
      <c r="B424" s="404"/>
      <c r="C424" s="407"/>
      <c r="D424" s="366"/>
      <c r="E424" s="12" t="s">
        <v>198</v>
      </c>
      <c r="F424" s="26">
        <f t="shared" si="24"/>
        <v>115.62299999999999</v>
      </c>
      <c r="G424" s="26">
        <f t="shared" si="24"/>
        <v>115.62299999999999</v>
      </c>
      <c r="H424" s="41">
        <f>G424/F424*100</f>
        <v>100</v>
      </c>
      <c r="I424" s="434"/>
      <c r="J424" s="52"/>
    </row>
    <row r="425" spans="1:10" ht="24.75" customHeight="1">
      <c r="A425" s="341" t="s">
        <v>273</v>
      </c>
      <c r="B425" s="342" t="s">
        <v>956</v>
      </c>
      <c r="C425" s="409" t="s">
        <v>202</v>
      </c>
      <c r="D425" s="371"/>
      <c r="E425" s="13" t="s">
        <v>191</v>
      </c>
      <c r="F425" s="34">
        <f>SUM(F426:F428)</f>
        <v>0</v>
      </c>
      <c r="G425" s="34">
        <f>SUM(G426:G428)</f>
        <v>0</v>
      </c>
      <c r="H425" s="234">
        <v>0</v>
      </c>
      <c r="I425" s="327"/>
      <c r="J425" s="52"/>
    </row>
    <row r="426" spans="1:10" ht="24.75" customHeight="1">
      <c r="A426" s="341"/>
      <c r="B426" s="342"/>
      <c r="C426" s="409"/>
      <c r="D426" s="371"/>
      <c r="E426" s="14" t="s">
        <v>236</v>
      </c>
      <c r="F426" s="35">
        <v>0</v>
      </c>
      <c r="G426" s="35">
        <v>0</v>
      </c>
      <c r="H426" s="234">
        <v>0</v>
      </c>
      <c r="I426" s="327"/>
      <c r="J426" s="52"/>
    </row>
    <row r="427" spans="1:10" ht="24.75" customHeight="1">
      <c r="A427" s="341"/>
      <c r="B427" s="342"/>
      <c r="C427" s="409"/>
      <c r="D427" s="371"/>
      <c r="E427" s="14" t="s">
        <v>197</v>
      </c>
      <c r="F427" s="35">
        <v>0</v>
      </c>
      <c r="G427" s="35">
        <v>0</v>
      </c>
      <c r="H427" s="234">
        <v>0</v>
      </c>
      <c r="I427" s="327"/>
      <c r="J427" s="52"/>
    </row>
    <row r="428" spans="1:10" ht="24.75" customHeight="1">
      <c r="A428" s="341"/>
      <c r="B428" s="342"/>
      <c r="C428" s="409"/>
      <c r="D428" s="371"/>
      <c r="E428" s="14" t="s">
        <v>198</v>
      </c>
      <c r="F428" s="35">
        <v>0</v>
      </c>
      <c r="G428" s="35">
        <v>0</v>
      </c>
      <c r="H428" s="234">
        <v>0</v>
      </c>
      <c r="I428" s="327"/>
      <c r="J428" s="52"/>
    </row>
    <row r="429" spans="1:10" ht="24.75" customHeight="1">
      <c r="A429" s="341" t="s">
        <v>274</v>
      </c>
      <c r="B429" s="357" t="s">
        <v>957</v>
      </c>
      <c r="C429" s="318"/>
      <c r="D429" s="319"/>
      <c r="E429" s="13" t="s">
        <v>191</v>
      </c>
      <c r="F429" s="34">
        <f>SUM(F430:F432)</f>
        <v>69.62299999999999</v>
      </c>
      <c r="G429" s="34">
        <f>SUM(G430:G432)</f>
        <v>69.62299999999999</v>
      </c>
      <c r="H429" s="234">
        <f aca="true" t="shared" si="25" ref="H429:H436">G429/F429*100</f>
        <v>100</v>
      </c>
      <c r="I429" s="327"/>
      <c r="J429" s="52"/>
    </row>
    <row r="430" spans="1:10" ht="24.75" customHeight="1">
      <c r="A430" s="341"/>
      <c r="B430" s="358"/>
      <c r="C430" s="318"/>
      <c r="D430" s="319"/>
      <c r="E430" s="14" t="s">
        <v>236</v>
      </c>
      <c r="F430" s="35">
        <v>0</v>
      </c>
      <c r="G430" s="35">
        <v>0</v>
      </c>
      <c r="H430" s="234">
        <v>0</v>
      </c>
      <c r="I430" s="327"/>
      <c r="J430" s="52"/>
    </row>
    <row r="431" spans="1:10" ht="24.75" customHeight="1">
      <c r="A431" s="341"/>
      <c r="B431" s="358"/>
      <c r="C431" s="318"/>
      <c r="D431" s="319"/>
      <c r="E431" s="14" t="s">
        <v>197</v>
      </c>
      <c r="F431" s="35">
        <v>24</v>
      </c>
      <c r="G431" s="35">
        <v>24</v>
      </c>
      <c r="H431" s="234">
        <f t="shared" si="25"/>
        <v>100</v>
      </c>
      <c r="I431" s="327"/>
      <c r="J431" s="52"/>
    </row>
    <row r="432" spans="1:10" ht="24.75" customHeight="1">
      <c r="A432" s="341"/>
      <c r="B432" s="359"/>
      <c r="C432" s="318"/>
      <c r="D432" s="319"/>
      <c r="E432" s="14" t="s">
        <v>198</v>
      </c>
      <c r="F432" s="35">
        <v>45.623</v>
      </c>
      <c r="G432" s="35">
        <v>45.623</v>
      </c>
      <c r="H432" s="234">
        <f t="shared" si="25"/>
        <v>100</v>
      </c>
      <c r="I432" s="327"/>
      <c r="J432" s="52"/>
    </row>
    <row r="433" spans="1:10" ht="24.75" customHeight="1">
      <c r="A433" s="341" t="s">
        <v>955</v>
      </c>
      <c r="B433" s="342" t="s">
        <v>958</v>
      </c>
      <c r="C433" s="409" t="s">
        <v>202</v>
      </c>
      <c r="D433" s="371"/>
      <c r="E433" s="13" t="s">
        <v>191</v>
      </c>
      <c r="F433" s="34">
        <f>SUM(F434:F436)</f>
        <v>125.3</v>
      </c>
      <c r="G433" s="34">
        <f>SUM(G434:G436)</f>
        <v>125.3</v>
      </c>
      <c r="H433" s="234">
        <f t="shared" si="25"/>
        <v>100</v>
      </c>
      <c r="I433" s="327"/>
      <c r="J433" s="52"/>
    </row>
    <row r="434" spans="1:10" ht="24.75" customHeight="1">
      <c r="A434" s="341"/>
      <c r="B434" s="342"/>
      <c r="C434" s="409"/>
      <c r="D434" s="371"/>
      <c r="E434" s="14" t="s">
        <v>236</v>
      </c>
      <c r="F434" s="35">
        <v>0</v>
      </c>
      <c r="G434" s="35">
        <v>0</v>
      </c>
      <c r="H434" s="234">
        <v>0</v>
      </c>
      <c r="I434" s="327"/>
      <c r="J434" s="52"/>
    </row>
    <row r="435" spans="1:10" ht="24.75" customHeight="1">
      <c r="A435" s="341"/>
      <c r="B435" s="342"/>
      <c r="C435" s="409"/>
      <c r="D435" s="371"/>
      <c r="E435" s="14" t="s">
        <v>197</v>
      </c>
      <c r="F435" s="35">
        <v>55.3</v>
      </c>
      <c r="G435" s="35">
        <v>55.3</v>
      </c>
      <c r="H435" s="234">
        <f t="shared" si="25"/>
        <v>100</v>
      </c>
      <c r="I435" s="327"/>
      <c r="J435" s="52"/>
    </row>
    <row r="436" spans="1:10" ht="24.75" customHeight="1">
      <c r="A436" s="341"/>
      <c r="B436" s="342"/>
      <c r="C436" s="409"/>
      <c r="D436" s="371"/>
      <c r="E436" s="14" t="s">
        <v>198</v>
      </c>
      <c r="F436" s="35">
        <v>70</v>
      </c>
      <c r="G436" s="35">
        <v>70</v>
      </c>
      <c r="H436" s="234">
        <f t="shared" si="25"/>
        <v>100</v>
      </c>
      <c r="I436" s="327"/>
      <c r="J436" s="52"/>
    </row>
    <row r="437" spans="1:10" ht="24.75" customHeight="1">
      <c r="A437" s="390" t="s">
        <v>209</v>
      </c>
      <c r="B437" s="402" t="s">
        <v>839</v>
      </c>
      <c r="C437" s="408" t="s">
        <v>202</v>
      </c>
      <c r="D437" s="384"/>
      <c r="E437" s="15" t="s">
        <v>191</v>
      </c>
      <c r="F437" s="26">
        <f>SUM(F438:F440)</f>
        <v>2372.1621999999998</v>
      </c>
      <c r="G437" s="26">
        <f>SUM(G438:G440)</f>
        <v>2372.1621999999998</v>
      </c>
      <c r="H437" s="41">
        <f>G437/F437*100</f>
        <v>100</v>
      </c>
      <c r="I437" s="432" t="s">
        <v>337</v>
      </c>
      <c r="J437" s="52">
        <f>G437/F437</f>
        <v>1</v>
      </c>
    </row>
    <row r="438" spans="1:10" ht="24.75" customHeight="1">
      <c r="A438" s="391"/>
      <c r="B438" s="403"/>
      <c r="C438" s="408"/>
      <c r="D438" s="384"/>
      <c r="E438" s="16" t="s">
        <v>236</v>
      </c>
      <c r="F438" s="26">
        <f>F442+F446+F450+F458</f>
        <v>0</v>
      </c>
      <c r="G438" s="26">
        <f>G442+G446+G450+G458</f>
        <v>0</v>
      </c>
      <c r="H438" s="41">
        <v>0</v>
      </c>
      <c r="I438" s="433"/>
      <c r="J438" s="52"/>
    </row>
    <row r="439" spans="1:10" ht="24.75" customHeight="1">
      <c r="A439" s="391"/>
      <c r="B439" s="403"/>
      <c r="C439" s="408"/>
      <c r="D439" s="384"/>
      <c r="E439" s="16" t="s">
        <v>197</v>
      </c>
      <c r="F439" s="26">
        <f>F443+F447+F451+F459</f>
        <v>322</v>
      </c>
      <c r="G439" s="26">
        <f>G443+G447+G451+G459</f>
        <v>322</v>
      </c>
      <c r="H439" s="41">
        <f>G439/F439*100</f>
        <v>100</v>
      </c>
      <c r="I439" s="433"/>
      <c r="J439" s="52"/>
    </row>
    <row r="440" spans="1:10" ht="24.75" customHeight="1">
      <c r="A440" s="392"/>
      <c r="B440" s="404"/>
      <c r="C440" s="408"/>
      <c r="D440" s="384"/>
      <c r="E440" s="16" t="s">
        <v>198</v>
      </c>
      <c r="F440" s="26">
        <f>F444+F448+F452+F460+F456</f>
        <v>2050.1621999999998</v>
      </c>
      <c r="G440" s="26">
        <f>G444+G448+G452+G460+G456</f>
        <v>2050.1621999999998</v>
      </c>
      <c r="H440" s="41">
        <f>G440/F440*100</f>
        <v>100</v>
      </c>
      <c r="I440" s="434"/>
      <c r="J440" s="52"/>
    </row>
    <row r="441" spans="1:10" s="3" customFormat="1" ht="24.75" customHeight="1">
      <c r="A441" s="341" t="s">
        <v>275</v>
      </c>
      <c r="B441" s="342" t="s">
        <v>959</v>
      </c>
      <c r="C441" s="409" t="s">
        <v>202</v>
      </c>
      <c r="D441" s="371"/>
      <c r="E441" s="13" t="s">
        <v>191</v>
      </c>
      <c r="F441" s="34">
        <f>SUM(F442:F444)</f>
        <v>894.0166</v>
      </c>
      <c r="G441" s="34">
        <f>SUM(G442:G444)</f>
        <v>894.0166</v>
      </c>
      <c r="H441" s="234">
        <f>G441/F441*100</f>
        <v>100</v>
      </c>
      <c r="I441" s="264"/>
      <c r="J441" s="52"/>
    </row>
    <row r="442" spans="1:10" s="3" customFormat="1" ht="24.75" customHeight="1">
      <c r="A442" s="341"/>
      <c r="B442" s="342"/>
      <c r="C442" s="409"/>
      <c r="D442" s="371"/>
      <c r="E442" s="14" t="s">
        <v>236</v>
      </c>
      <c r="F442" s="35">
        <v>0</v>
      </c>
      <c r="G442" s="35">
        <v>0</v>
      </c>
      <c r="H442" s="234">
        <v>0</v>
      </c>
      <c r="I442" s="265"/>
      <c r="J442" s="52"/>
    </row>
    <row r="443" spans="1:10" s="3" customFormat="1" ht="24.75" customHeight="1">
      <c r="A443" s="341"/>
      <c r="B443" s="342"/>
      <c r="C443" s="409"/>
      <c r="D443" s="371"/>
      <c r="E443" s="14" t="s">
        <v>197</v>
      </c>
      <c r="F443" s="35">
        <v>0</v>
      </c>
      <c r="G443" s="35">
        <v>0</v>
      </c>
      <c r="H443" s="234">
        <v>0</v>
      </c>
      <c r="I443" s="265"/>
      <c r="J443" s="52"/>
    </row>
    <row r="444" spans="1:10" s="3" customFormat="1" ht="24.75" customHeight="1">
      <c r="A444" s="341"/>
      <c r="B444" s="342"/>
      <c r="C444" s="409"/>
      <c r="D444" s="371"/>
      <c r="E444" s="14" t="s">
        <v>198</v>
      </c>
      <c r="F444" s="35">
        <v>894.0166</v>
      </c>
      <c r="G444" s="35">
        <v>894.0166</v>
      </c>
      <c r="H444" s="234">
        <f>G444/F444*100</f>
        <v>100</v>
      </c>
      <c r="I444" s="265"/>
      <c r="J444" s="52"/>
    </row>
    <row r="445" spans="1:10" s="3" customFormat="1" ht="24.75" customHeight="1">
      <c r="A445" s="341" t="s">
        <v>364</v>
      </c>
      <c r="B445" s="342" t="s">
        <v>960</v>
      </c>
      <c r="C445" s="409" t="s">
        <v>202</v>
      </c>
      <c r="D445" s="371"/>
      <c r="E445" s="13" t="s">
        <v>191</v>
      </c>
      <c r="F445" s="34">
        <f>SUM(F446:F448)</f>
        <v>569.6456</v>
      </c>
      <c r="G445" s="34">
        <f>SUM(G446:G448)</f>
        <v>569.6456</v>
      </c>
      <c r="H445" s="234">
        <f>G445/F445*100</f>
        <v>100</v>
      </c>
      <c r="I445" s="265"/>
      <c r="J445" s="52"/>
    </row>
    <row r="446" spans="1:10" s="3" customFormat="1" ht="24.75" customHeight="1">
      <c r="A446" s="341"/>
      <c r="B446" s="342"/>
      <c r="C446" s="409"/>
      <c r="D446" s="371"/>
      <c r="E446" s="14" t="s">
        <v>236</v>
      </c>
      <c r="F446" s="35">
        <v>0</v>
      </c>
      <c r="G446" s="35">
        <v>0</v>
      </c>
      <c r="H446" s="234">
        <v>0</v>
      </c>
      <c r="I446" s="265"/>
      <c r="J446" s="52"/>
    </row>
    <row r="447" spans="1:10" s="3" customFormat="1" ht="24.75" customHeight="1">
      <c r="A447" s="341"/>
      <c r="B447" s="342"/>
      <c r="C447" s="409"/>
      <c r="D447" s="371"/>
      <c r="E447" s="14" t="s">
        <v>197</v>
      </c>
      <c r="F447" s="35">
        <v>0</v>
      </c>
      <c r="G447" s="35">
        <v>0</v>
      </c>
      <c r="H447" s="234">
        <v>0</v>
      </c>
      <c r="I447" s="265"/>
      <c r="J447" s="52"/>
    </row>
    <row r="448" spans="1:10" s="3" customFormat="1" ht="24.75" customHeight="1">
      <c r="A448" s="341"/>
      <c r="B448" s="342"/>
      <c r="C448" s="409"/>
      <c r="D448" s="371"/>
      <c r="E448" s="14" t="s">
        <v>198</v>
      </c>
      <c r="F448" s="35">
        <v>569.6456</v>
      </c>
      <c r="G448" s="35">
        <v>569.6456</v>
      </c>
      <c r="H448" s="234">
        <f>G448/F448*100</f>
        <v>100</v>
      </c>
      <c r="I448" s="265"/>
      <c r="J448" s="52"/>
    </row>
    <row r="449" spans="1:10" s="3" customFormat="1" ht="24.75" customHeight="1">
      <c r="A449" s="341" t="s">
        <v>365</v>
      </c>
      <c r="B449" s="342" t="s">
        <v>961</v>
      </c>
      <c r="C449" s="416" t="s">
        <v>202</v>
      </c>
      <c r="D449" s="370"/>
      <c r="E449" s="13" t="s">
        <v>191</v>
      </c>
      <c r="F449" s="34">
        <f>SUM(F450:F452)</f>
        <v>0</v>
      </c>
      <c r="G449" s="34">
        <f>SUM(G450:G452)</f>
        <v>0</v>
      </c>
      <c r="H449" s="234">
        <v>0</v>
      </c>
      <c r="I449" s="265"/>
      <c r="J449" s="52"/>
    </row>
    <row r="450" spans="1:10" s="3" customFormat="1" ht="24.75" customHeight="1">
      <c r="A450" s="341"/>
      <c r="B450" s="342"/>
      <c r="C450" s="416"/>
      <c r="D450" s="370"/>
      <c r="E450" s="14" t="s">
        <v>236</v>
      </c>
      <c r="F450" s="35">
        <v>0</v>
      </c>
      <c r="G450" s="35">
        <v>0</v>
      </c>
      <c r="H450" s="234">
        <v>0</v>
      </c>
      <c r="I450" s="265"/>
      <c r="J450" s="52"/>
    </row>
    <row r="451" spans="1:10" s="3" customFormat="1" ht="24.75" customHeight="1">
      <c r="A451" s="341"/>
      <c r="B451" s="342"/>
      <c r="C451" s="416"/>
      <c r="D451" s="370"/>
      <c r="E451" s="14" t="s">
        <v>197</v>
      </c>
      <c r="F451" s="35">
        <v>0</v>
      </c>
      <c r="G451" s="35">
        <v>0</v>
      </c>
      <c r="H451" s="234">
        <v>0</v>
      </c>
      <c r="I451" s="265"/>
      <c r="J451" s="52"/>
    </row>
    <row r="452" spans="1:10" s="3" customFormat="1" ht="24.75" customHeight="1">
      <c r="A452" s="341"/>
      <c r="B452" s="342"/>
      <c r="C452" s="416"/>
      <c r="D452" s="370"/>
      <c r="E452" s="14" t="s">
        <v>198</v>
      </c>
      <c r="F452" s="35">
        <v>0</v>
      </c>
      <c r="G452" s="35">
        <v>0</v>
      </c>
      <c r="H452" s="234">
        <v>0</v>
      </c>
      <c r="I452" s="265"/>
      <c r="J452" s="52"/>
    </row>
    <row r="453" spans="1:10" s="3" customFormat="1" ht="24.75" customHeight="1">
      <c r="A453" s="341" t="s">
        <v>366</v>
      </c>
      <c r="B453" s="342" t="s">
        <v>962</v>
      </c>
      <c r="C453" s="409" t="s">
        <v>202</v>
      </c>
      <c r="D453" s="371"/>
      <c r="E453" s="13" t="s">
        <v>191</v>
      </c>
      <c r="F453" s="34">
        <f>SUM(F454:F456)</f>
        <v>436.5</v>
      </c>
      <c r="G453" s="34">
        <f>SUM(G454:G456)</f>
        <v>436.5</v>
      </c>
      <c r="H453" s="234">
        <f>G453/F453*100</f>
        <v>100</v>
      </c>
      <c r="I453" s="265"/>
      <c r="J453" s="52"/>
    </row>
    <row r="454" spans="1:10" s="3" customFormat="1" ht="24.75" customHeight="1">
      <c r="A454" s="341"/>
      <c r="B454" s="342"/>
      <c r="C454" s="409"/>
      <c r="D454" s="371"/>
      <c r="E454" s="14" t="s">
        <v>236</v>
      </c>
      <c r="F454" s="35">
        <v>0</v>
      </c>
      <c r="G454" s="35">
        <v>0</v>
      </c>
      <c r="H454" s="234">
        <v>0</v>
      </c>
      <c r="I454" s="265"/>
      <c r="J454" s="52"/>
    </row>
    <row r="455" spans="1:10" s="3" customFormat="1" ht="24.75" customHeight="1">
      <c r="A455" s="341"/>
      <c r="B455" s="342"/>
      <c r="C455" s="409"/>
      <c r="D455" s="371"/>
      <c r="E455" s="14" t="s">
        <v>197</v>
      </c>
      <c r="F455" s="35">
        <v>0</v>
      </c>
      <c r="G455" s="35">
        <v>0</v>
      </c>
      <c r="H455" s="234">
        <v>0</v>
      </c>
      <c r="I455" s="265"/>
      <c r="J455" s="52"/>
    </row>
    <row r="456" spans="1:10" s="3" customFormat="1" ht="24.75" customHeight="1">
      <c r="A456" s="341"/>
      <c r="B456" s="342"/>
      <c r="C456" s="409"/>
      <c r="D456" s="371"/>
      <c r="E456" s="14" t="s">
        <v>198</v>
      </c>
      <c r="F456" s="35">
        <v>436.5</v>
      </c>
      <c r="G456" s="35">
        <v>436.5</v>
      </c>
      <c r="H456" s="234">
        <f>G456/F456*100</f>
        <v>100</v>
      </c>
      <c r="I456" s="265"/>
      <c r="J456" s="52"/>
    </row>
    <row r="457" spans="1:10" s="3" customFormat="1" ht="24.75" customHeight="1">
      <c r="A457" s="341" t="s">
        <v>367</v>
      </c>
      <c r="B457" s="342" t="s">
        <v>963</v>
      </c>
      <c r="C457" s="409" t="s">
        <v>202</v>
      </c>
      <c r="D457" s="371"/>
      <c r="E457" s="13" t="s">
        <v>191</v>
      </c>
      <c r="F457" s="34">
        <f>SUM(F458:F460)</f>
        <v>472</v>
      </c>
      <c r="G457" s="34">
        <f>SUM(G458:G460)</f>
        <v>472</v>
      </c>
      <c r="H457" s="234">
        <f>G457/F457*100</f>
        <v>100</v>
      </c>
      <c r="I457" s="265"/>
      <c r="J457" s="52"/>
    </row>
    <row r="458" spans="1:10" s="3" customFormat="1" ht="24.75" customHeight="1">
      <c r="A458" s="341"/>
      <c r="B458" s="342"/>
      <c r="C458" s="409"/>
      <c r="D458" s="371"/>
      <c r="E458" s="14" t="s">
        <v>236</v>
      </c>
      <c r="F458" s="35">
        <v>0</v>
      </c>
      <c r="G458" s="35">
        <v>0</v>
      </c>
      <c r="H458" s="234">
        <v>0</v>
      </c>
      <c r="I458" s="265"/>
      <c r="J458" s="52"/>
    </row>
    <row r="459" spans="1:10" s="3" customFormat="1" ht="24.75" customHeight="1">
      <c r="A459" s="341"/>
      <c r="B459" s="342"/>
      <c r="C459" s="409"/>
      <c r="D459" s="371"/>
      <c r="E459" s="14" t="s">
        <v>197</v>
      </c>
      <c r="F459" s="35">
        <v>322</v>
      </c>
      <c r="G459" s="35">
        <v>322</v>
      </c>
      <c r="H459" s="234">
        <f>G459/F459*100</f>
        <v>100</v>
      </c>
      <c r="I459" s="265"/>
      <c r="J459" s="52"/>
    </row>
    <row r="460" spans="1:10" s="3" customFormat="1" ht="24.75" customHeight="1">
      <c r="A460" s="341"/>
      <c r="B460" s="342"/>
      <c r="C460" s="409"/>
      <c r="D460" s="371"/>
      <c r="E460" s="14" t="s">
        <v>198</v>
      </c>
      <c r="F460" s="35">
        <v>150</v>
      </c>
      <c r="G460" s="35">
        <v>150</v>
      </c>
      <c r="H460" s="234">
        <f>G460/F460*100</f>
        <v>100</v>
      </c>
      <c r="I460" s="266"/>
      <c r="J460" s="52"/>
    </row>
    <row r="461" spans="1:10" s="3" customFormat="1" ht="24.75" customHeight="1">
      <c r="A461" s="424" t="s">
        <v>210</v>
      </c>
      <c r="B461" s="411" t="s">
        <v>964</v>
      </c>
      <c r="C461" s="475" t="s">
        <v>202</v>
      </c>
      <c r="D461" s="384"/>
      <c r="E461" s="15" t="s">
        <v>191</v>
      </c>
      <c r="F461" s="26">
        <f>SUM(F462:F464)</f>
        <v>74685.76472</v>
      </c>
      <c r="G461" s="26">
        <f>SUM(G462:G464)</f>
        <v>74570.37872000001</v>
      </c>
      <c r="H461" s="41">
        <f>G461/F461*100</f>
        <v>99.8455046949943</v>
      </c>
      <c r="I461" s="432" t="s">
        <v>337</v>
      </c>
      <c r="J461" s="52">
        <f>G461/F461</f>
        <v>0.998455046949943</v>
      </c>
    </row>
    <row r="462" spans="1:10" s="3" customFormat="1" ht="24.75" customHeight="1">
      <c r="A462" s="424"/>
      <c r="B462" s="411"/>
      <c r="C462" s="475"/>
      <c r="D462" s="384"/>
      <c r="E462" s="16" t="s">
        <v>236</v>
      </c>
      <c r="F462" s="26">
        <f aca="true" t="shared" si="26" ref="F462:G464">F466+F470+F474+F478+F482</f>
        <v>0</v>
      </c>
      <c r="G462" s="26">
        <f t="shared" si="26"/>
        <v>0</v>
      </c>
      <c r="H462" s="41">
        <v>0</v>
      </c>
      <c r="I462" s="433"/>
      <c r="J462" s="52"/>
    </row>
    <row r="463" spans="1:10" s="3" customFormat="1" ht="24.75" customHeight="1">
      <c r="A463" s="424"/>
      <c r="B463" s="411"/>
      <c r="C463" s="475"/>
      <c r="D463" s="384"/>
      <c r="E463" s="16" t="s">
        <v>197</v>
      </c>
      <c r="F463" s="26">
        <f t="shared" si="26"/>
        <v>0</v>
      </c>
      <c r="G463" s="26">
        <f t="shared" si="26"/>
        <v>0</v>
      </c>
      <c r="H463" s="41">
        <v>0</v>
      </c>
      <c r="I463" s="433"/>
      <c r="J463" s="52"/>
    </row>
    <row r="464" spans="1:10" s="3" customFormat="1" ht="24.75" customHeight="1">
      <c r="A464" s="424"/>
      <c r="B464" s="411"/>
      <c r="C464" s="475"/>
      <c r="D464" s="384"/>
      <c r="E464" s="16" t="s">
        <v>198</v>
      </c>
      <c r="F464" s="26">
        <f t="shared" si="26"/>
        <v>74685.76472</v>
      </c>
      <c r="G464" s="26">
        <f t="shared" si="26"/>
        <v>74570.37872000001</v>
      </c>
      <c r="H464" s="41">
        <f>G464/F464*100</f>
        <v>99.8455046949943</v>
      </c>
      <c r="I464" s="434"/>
      <c r="J464" s="52"/>
    </row>
    <row r="465" spans="1:10" s="3" customFormat="1" ht="24.75" customHeight="1">
      <c r="A465" s="341" t="s">
        <v>276</v>
      </c>
      <c r="B465" s="342" t="s">
        <v>965</v>
      </c>
      <c r="C465" s="472" t="s">
        <v>202</v>
      </c>
      <c r="D465" s="371"/>
      <c r="E465" s="13" t="s">
        <v>191</v>
      </c>
      <c r="F465" s="34">
        <f>SUM(F466:F468)</f>
        <v>0</v>
      </c>
      <c r="G465" s="34">
        <f>SUM(G466:G468)</f>
        <v>0</v>
      </c>
      <c r="H465" s="234">
        <v>0</v>
      </c>
      <c r="I465" s="264"/>
      <c r="J465" s="52"/>
    </row>
    <row r="466" spans="1:10" s="3" customFormat="1" ht="24.75" customHeight="1">
      <c r="A466" s="341"/>
      <c r="B466" s="342"/>
      <c r="C466" s="472"/>
      <c r="D466" s="371"/>
      <c r="E466" s="14" t="s">
        <v>236</v>
      </c>
      <c r="F466" s="35">
        <v>0</v>
      </c>
      <c r="G466" s="35">
        <v>0</v>
      </c>
      <c r="H466" s="234">
        <v>0</v>
      </c>
      <c r="I466" s="265"/>
      <c r="J466" s="52"/>
    </row>
    <row r="467" spans="1:10" s="3" customFormat="1" ht="24.75" customHeight="1">
      <c r="A467" s="341"/>
      <c r="B467" s="342"/>
      <c r="C467" s="472"/>
      <c r="D467" s="371"/>
      <c r="E467" s="14" t="s">
        <v>197</v>
      </c>
      <c r="F467" s="35">
        <v>0</v>
      </c>
      <c r="G467" s="35">
        <v>0</v>
      </c>
      <c r="H467" s="234">
        <v>0</v>
      </c>
      <c r="I467" s="265"/>
      <c r="J467" s="52"/>
    </row>
    <row r="468" spans="1:10" s="3" customFormat="1" ht="24.75" customHeight="1">
      <c r="A468" s="341"/>
      <c r="B468" s="342"/>
      <c r="C468" s="472"/>
      <c r="D468" s="371"/>
      <c r="E468" s="14" t="s">
        <v>198</v>
      </c>
      <c r="F468" s="35">
        <v>0</v>
      </c>
      <c r="G468" s="35">
        <v>0</v>
      </c>
      <c r="H468" s="234">
        <v>0</v>
      </c>
      <c r="I468" s="265"/>
      <c r="J468" s="52"/>
    </row>
    <row r="469" spans="1:10" s="3" customFormat="1" ht="24.75" customHeight="1">
      <c r="A469" s="341" t="s">
        <v>277</v>
      </c>
      <c r="B469" s="342" t="s">
        <v>966</v>
      </c>
      <c r="C469" s="472" t="s">
        <v>202</v>
      </c>
      <c r="D469" s="371"/>
      <c r="E469" s="13" t="s">
        <v>191</v>
      </c>
      <c r="F469" s="34">
        <f>SUM(F470:F472)</f>
        <v>4272.578</v>
      </c>
      <c r="G469" s="34">
        <f>SUM(G470:G472)</f>
        <v>4157.192</v>
      </c>
      <c r="H469" s="234">
        <f>G469/F469*100</f>
        <v>97.29938224650316</v>
      </c>
      <c r="I469" s="265"/>
      <c r="J469" s="52"/>
    </row>
    <row r="470" spans="1:10" s="3" customFormat="1" ht="24.75" customHeight="1">
      <c r="A470" s="341"/>
      <c r="B470" s="342"/>
      <c r="C470" s="472"/>
      <c r="D470" s="371"/>
      <c r="E470" s="14" t="s">
        <v>236</v>
      </c>
      <c r="F470" s="35">
        <v>0</v>
      </c>
      <c r="G470" s="35">
        <v>0</v>
      </c>
      <c r="H470" s="234">
        <v>0</v>
      </c>
      <c r="I470" s="265"/>
      <c r="J470" s="52"/>
    </row>
    <row r="471" spans="1:10" s="3" customFormat="1" ht="24.75" customHeight="1">
      <c r="A471" s="341"/>
      <c r="B471" s="342"/>
      <c r="C471" s="472"/>
      <c r="D471" s="371"/>
      <c r="E471" s="14" t="s">
        <v>197</v>
      </c>
      <c r="F471" s="35">
        <v>0</v>
      </c>
      <c r="G471" s="35">
        <v>0</v>
      </c>
      <c r="H471" s="234">
        <v>0</v>
      </c>
      <c r="I471" s="265"/>
      <c r="J471" s="52"/>
    </row>
    <row r="472" spans="1:10" s="3" customFormat="1" ht="24.75" customHeight="1">
      <c r="A472" s="341"/>
      <c r="B472" s="342"/>
      <c r="C472" s="472"/>
      <c r="D472" s="371"/>
      <c r="E472" s="14" t="s">
        <v>198</v>
      </c>
      <c r="F472" s="35">
        <v>4272.578</v>
      </c>
      <c r="G472" s="35">
        <v>4157.192</v>
      </c>
      <c r="H472" s="234">
        <f>G472/F472*100</f>
        <v>97.29938224650316</v>
      </c>
      <c r="I472" s="265"/>
      <c r="J472" s="52"/>
    </row>
    <row r="473" spans="1:10" s="3" customFormat="1" ht="24.75" customHeight="1">
      <c r="A473" s="354" t="s">
        <v>278</v>
      </c>
      <c r="B473" s="357" t="s">
        <v>967</v>
      </c>
      <c r="C473" s="473" t="s">
        <v>202</v>
      </c>
      <c r="D473" s="370"/>
      <c r="E473" s="13" t="s">
        <v>191</v>
      </c>
      <c r="F473" s="34">
        <f>SUM(F474:F476)</f>
        <v>49821.17212</v>
      </c>
      <c r="G473" s="34">
        <f>SUM(G474:G476)</f>
        <v>49821.17212</v>
      </c>
      <c r="H473" s="234">
        <f>G473/F473*100</f>
        <v>100</v>
      </c>
      <c r="I473" s="265"/>
      <c r="J473" s="52"/>
    </row>
    <row r="474" spans="1:10" s="3" customFormat="1" ht="24.75" customHeight="1">
      <c r="A474" s="355"/>
      <c r="B474" s="358"/>
      <c r="C474" s="473"/>
      <c r="D474" s="370"/>
      <c r="E474" s="14" t="s">
        <v>236</v>
      </c>
      <c r="F474" s="35">
        <v>0</v>
      </c>
      <c r="G474" s="35">
        <v>0</v>
      </c>
      <c r="H474" s="234">
        <v>0</v>
      </c>
      <c r="I474" s="265"/>
      <c r="J474" s="52"/>
    </row>
    <row r="475" spans="1:10" s="3" customFormat="1" ht="24.75" customHeight="1">
      <c r="A475" s="355"/>
      <c r="B475" s="358"/>
      <c r="C475" s="473"/>
      <c r="D475" s="370"/>
      <c r="E475" s="14" t="s">
        <v>197</v>
      </c>
      <c r="F475" s="35">
        <v>0</v>
      </c>
      <c r="G475" s="35">
        <v>0</v>
      </c>
      <c r="H475" s="234">
        <v>0</v>
      </c>
      <c r="I475" s="265"/>
      <c r="J475" s="52"/>
    </row>
    <row r="476" spans="1:10" s="3" customFormat="1" ht="24.75" customHeight="1">
      <c r="A476" s="356"/>
      <c r="B476" s="359"/>
      <c r="C476" s="473"/>
      <c r="D476" s="370"/>
      <c r="E476" s="14" t="s">
        <v>198</v>
      </c>
      <c r="F476" s="35">
        <v>49821.17212</v>
      </c>
      <c r="G476" s="35">
        <v>49821.17212</v>
      </c>
      <c r="H476" s="234">
        <f>G476/F476*100</f>
        <v>100</v>
      </c>
      <c r="I476" s="265"/>
      <c r="J476" s="52"/>
    </row>
    <row r="477" spans="1:10" s="3" customFormat="1" ht="24.75" customHeight="1">
      <c r="A477" s="406" t="s">
        <v>299</v>
      </c>
      <c r="B477" s="357" t="s">
        <v>968</v>
      </c>
      <c r="C477" s="473" t="s">
        <v>202</v>
      </c>
      <c r="D477" s="370"/>
      <c r="E477" s="13" t="s">
        <v>191</v>
      </c>
      <c r="F477" s="34">
        <f>SUM(F478:F480)</f>
        <v>20592.0146</v>
      </c>
      <c r="G477" s="34">
        <f>SUM(G478:G480)</f>
        <v>20592.0146</v>
      </c>
      <c r="H477" s="234">
        <f>G477/F477*100</f>
        <v>100</v>
      </c>
      <c r="I477" s="265"/>
      <c r="J477" s="52"/>
    </row>
    <row r="478" spans="1:10" s="3" customFormat="1" ht="24.75" customHeight="1">
      <c r="A478" s="406"/>
      <c r="B478" s="358"/>
      <c r="C478" s="473"/>
      <c r="D478" s="370"/>
      <c r="E478" s="14" t="s">
        <v>236</v>
      </c>
      <c r="F478" s="35">
        <v>0</v>
      </c>
      <c r="G478" s="35">
        <v>0</v>
      </c>
      <c r="H478" s="234">
        <v>0</v>
      </c>
      <c r="I478" s="265"/>
      <c r="J478" s="52"/>
    </row>
    <row r="479" spans="1:10" s="3" customFormat="1" ht="24.75" customHeight="1">
      <c r="A479" s="406"/>
      <c r="B479" s="358"/>
      <c r="C479" s="473"/>
      <c r="D479" s="370"/>
      <c r="E479" s="14" t="s">
        <v>197</v>
      </c>
      <c r="F479" s="35">
        <v>0</v>
      </c>
      <c r="G479" s="35">
        <v>0</v>
      </c>
      <c r="H479" s="234">
        <v>0</v>
      </c>
      <c r="I479" s="265"/>
      <c r="J479" s="52"/>
    </row>
    <row r="480" spans="1:10" s="3" customFormat="1" ht="24.75" customHeight="1">
      <c r="A480" s="406"/>
      <c r="B480" s="359"/>
      <c r="C480" s="473"/>
      <c r="D480" s="370"/>
      <c r="E480" s="14" t="s">
        <v>198</v>
      </c>
      <c r="F480" s="35">
        <v>20592.0146</v>
      </c>
      <c r="G480" s="35">
        <v>20592.0146</v>
      </c>
      <c r="H480" s="234">
        <f>G480/F480*100</f>
        <v>100</v>
      </c>
      <c r="I480" s="265"/>
      <c r="J480" s="52"/>
    </row>
    <row r="481" spans="1:10" s="3" customFormat="1" ht="24.75" customHeight="1" hidden="1">
      <c r="A481" s="474" t="s">
        <v>368</v>
      </c>
      <c r="B481" s="469" t="s">
        <v>969</v>
      </c>
      <c r="C481" s="473" t="s">
        <v>202</v>
      </c>
      <c r="D481" s="370"/>
      <c r="E481" s="285" t="s">
        <v>191</v>
      </c>
      <c r="F481" s="282">
        <f>SUM(F482:F484)</f>
        <v>0</v>
      </c>
      <c r="G481" s="282">
        <f>SUM(G482:G484)</f>
        <v>0</v>
      </c>
      <c r="H481" s="284"/>
      <c r="I481" s="265"/>
      <c r="J481" s="52"/>
    </row>
    <row r="482" spans="1:10" s="3" customFormat="1" ht="24.75" customHeight="1" hidden="1">
      <c r="A482" s="474"/>
      <c r="B482" s="470"/>
      <c r="C482" s="473"/>
      <c r="D482" s="370"/>
      <c r="E482" s="286" t="s">
        <v>236</v>
      </c>
      <c r="F482" s="283">
        <v>0</v>
      </c>
      <c r="G482" s="283">
        <v>0</v>
      </c>
      <c r="H482" s="284"/>
      <c r="I482" s="265"/>
      <c r="J482" s="52"/>
    </row>
    <row r="483" spans="1:10" s="3" customFormat="1" ht="24.75" customHeight="1" hidden="1">
      <c r="A483" s="474"/>
      <c r="B483" s="470"/>
      <c r="C483" s="473"/>
      <c r="D483" s="370"/>
      <c r="E483" s="286" t="s">
        <v>197</v>
      </c>
      <c r="F483" s="283">
        <v>0</v>
      </c>
      <c r="G483" s="283">
        <v>0</v>
      </c>
      <c r="H483" s="284"/>
      <c r="I483" s="265"/>
      <c r="J483" s="52"/>
    </row>
    <row r="484" spans="1:10" s="3" customFormat="1" ht="24.75" customHeight="1" hidden="1">
      <c r="A484" s="474"/>
      <c r="B484" s="471"/>
      <c r="C484" s="473"/>
      <c r="D484" s="370"/>
      <c r="E484" s="286" t="s">
        <v>198</v>
      </c>
      <c r="F484" s="283">
        <v>0</v>
      </c>
      <c r="G484" s="283">
        <v>0</v>
      </c>
      <c r="H484" s="284"/>
      <c r="I484" s="265"/>
      <c r="J484" s="52"/>
    </row>
    <row r="485" spans="1:10" ht="24.75" customHeight="1">
      <c r="A485" s="393" t="s">
        <v>218</v>
      </c>
      <c r="B485" s="399" t="s">
        <v>737</v>
      </c>
      <c r="C485" s="351" t="s">
        <v>212</v>
      </c>
      <c r="D485" s="378" t="s">
        <v>549</v>
      </c>
      <c r="E485" s="7" t="s">
        <v>191</v>
      </c>
      <c r="F485" s="25">
        <f>SUM(F486:F488)</f>
        <v>17171.730000000003</v>
      </c>
      <c r="G485" s="25">
        <f>SUM(G486:G488)</f>
        <v>17171.729</v>
      </c>
      <c r="H485" s="40">
        <f aca="true" t="shared" si="27" ref="H485:H497">G485/F485*100</f>
        <v>99.99999417647491</v>
      </c>
      <c r="I485" s="429" t="s">
        <v>743</v>
      </c>
      <c r="J485" s="52">
        <f>G485/F485</f>
        <v>0.9999999417647492</v>
      </c>
    </row>
    <row r="486" spans="1:10" ht="24.75" customHeight="1">
      <c r="A486" s="394"/>
      <c r="B486" s="400"/>
      <c r="C486" s="352"/>
      <c r="D486" s="379"/>
      <c r="E486" s="8" t="s">
        <v>236</v>
      </c>
      <c r="F486" s="25">
        <f aca="true" t="shared" si="28" ref="F486:G488">F490+F498</f>
        <v>2851.049</v>
      </c>
      <c r="G486" s="25">
        <f t="shared" si="28"/>
        <v>2850.856</v>
      </c>
      <c r="H486" s="40">
        <f t="shared" si="27"/>
        <v>99.99323056180374</v>
      </c>
      <c r="I486" s="430"/>
      <c r="J486" s="52"/>
    </row>
    <row r="487" spans="1:10" ht="24.75" customHeight="1">
      <c r="A487" s="394"/>
      <c r="B487" s="400"/>
      <c r="C487" s="352"/>
      <c r="D487" s="379"/>
      <c r="E487" s="8" t="s">
        <v>197</v>
      </c>
      <c r="F487" s="25">
        <f t="shared" si="28"/>
        <v>6967.651</v>
      </c>
      <c r="G487" s="25">
        <f t="shared" si="28"/>
        <v>6967.843</v>
      </c>
      <c r="H487" s="40">
        <f t="shared" si="27"/>
        <v>100.00275559151856</v>
      </c>
      <c r="I487" s="430"/>
      <c r="J487" s="52"/>
    </row>
    <row r="488" spans="1:10" ht="24.75" customHeight="1">
      <c r="A488" s="395"/>
      <c r="B488" s="401"/>
      <c r="C488" s="353"/>
      <c r="D488" s="380"/>
      <c r="E488" s="8" t="s">
        <v>198</v>
      </c>
      <c r="F488" s="25">
        <f t="shared" si="28"/>
        <v>7353.030000000001</v>
      </c>
      <c r="G488" s="25">
        <f t="shared" si="28"/>
        <v>7353.030000000001</v>
      </c>
      <c r="H488" s="40">
        <f t="shared" si="27"/>
        <v>100</v>
      </c>
      <c r="I488" s="431"/>
      <c r="J488" s="52"/>
    </row>
    <row r="489" spans="1:10" ht="24.75" customHeight="1">
      <c r="A489" s="390" t="s">
        <v>219</v>
      </c>
      <c r="B489" s="402" t="s">
        <v>738</v>
      </c>
      <c r="C489" s="410" t="s">
        <v>212</v>
      </c>
      <c r="D489" s="364"/>
      <c r="E489" s="11" t="s">
        <v>191</v>
      </c>
      <c r="F489" s="26">
        <f>SUM(F490:F492)</f>
        <v>15885.45</v>
      </c>
      <c r="G489" s="26">
        <f>SUM(G490:G492)</f>
        <v>15885.449</v>
      </c>
      <c r="H489" s="41">
        <f t="shared" si="27"/>
        <v>99.99999370493124</v>
      </c>
      <c r="I489" s="432" t="s">
        <v>337</v>
      </c>
      <c r="J489" s="52">
        <f>G489/F489</f>
        <v>0.9999999370493124</v>
      </c>
    </row>
    <row r="490" spans="1:10" ht="24.75" customHeight="1">
      <c r="A490" s="391"/>
      <c r="B490" s="403"/>
      <c r="C490" s="466"/>
      <c r="D490" s="365"/>
      <c r="E490" s="12" t="s">
        <v>236</v>
      </c>
      <c r="F490" s="26">
        <f aca="true" t="shared" si="29" ref="F490:G492">F494</f>
        <v>2851.049</v>
      </c>
      <c r="G490" s="26">
        <f t="shared" si="29"/>
        <v>2850.856</v>
      </c>
      <c r="H490" s="41">
        <f t="shared" si="27"/>
        <v>99.99323056180374</v>
      </c>
      <c r="I490" s="433"/>
      <c r="J490" s="52"/>
    </row>
    <row r="491" spans="1:10" ht="24.75" customHeight="1">
      <c r="A491" s="391"/>
      <c r="B491" s="403"/>
      <c r="C491" s="466"/>
      <c r="D491" s="365"/>
      <c r="E491" s="12" t="s">
        <v>197</v>
      </c>
      <c r="F491" s="26">
        <f t="shared" si="29"/>
        <v>6159.851</v>
      </c>
      <c r="G491" s="26">
        <f t="shared" si="29"/>
        <v>6160.043</v>
      </c>
      <c r="H491" s="41">
        <f t="shared" si="27"/>
        <v>100.00311695851084</v>
      </c>
      <c r="I491" s="433"/>
      <c r="J491" s="52"/>
    </row>
    <row r="492" spans="1:10" ht="24.75" customHeight="1">
      <c r="A492" s="392"/>
      <c r="B492" s="404"/>
      <c r="C492" s="407"/>
      <c r="D492" s="366"/>
      <c r="E492" s="12" t="s">
        <v>198</v>
      </c>
      <c r="F492" s="26">
        <f t="shared" si="29"/>
        <v>6874.55</v>
      </c>
      <c r="G492" s="26">
        <f t="shared" si="29"/>
        <v>6874.55</v>
      </c>
      <c r="H492" s="41">
        <f t="shared" si="27"/>
        <v>100</v>
      </c>
      <c r="I492" s="434"/>
      <c r="J492" s="52"/>
    </row>
    <row r="493" spans="1:10" ht="24.75" customHeight="1">
      <c r="A493" s="421" t="s">
        <v>369</v>
      </c>
      <c r="B493" s="334" t="s">
        <v>582</v>
      </c>
      <c r="C493" s="476" t="s">
        <v>212</v>
      </c>
      <c r="D493" s="338"/>
      <c r="E493" s="5" t="s">
        <v>191</v>
      </c>
      <c r="F493" s="23">
        <f>SUM(F494:F496)</f>
        <v>15885.45</v>
      </c>
      <c r="G493" s="23">
        <f>SUM(G494:G496)</f>
        <v>15885.449</v>
      </c>
      <c r="H493" s="234">
        <f t="shared" si="27"/>
        <v>99.99999370493124</v>
      </c>
      <c r="I493" s="264"/>
      <c r="J493" s="52"/>
    </row>
    <row r="494" spans="1:10" ht="24.75" customHeight="1">
      <c r="A494" s="422"/>
      <c r="B494" s="335"/>
      <c r="C494" s="477"/>
      <c r="D494" s="339"/>
      <c r="E494" s="6" t="s">
        <v>236</v>
      </c>
      <c r="F494" s="24">
        <v>2851.049</v>
      </c>
      <c r="G494" s="24">
        <v>2850.856</v>
      </c>
      <c r="H494" s="234">
        <f t="shared" si="27"/>
        <v>99.99323056180374</v>
      </c>
      <c r="I494" s="265"/>
      <c r="J494" s="52"/>
    </row>
    <row r="495" spans="1:10" ht="24.75" customHeight="1">
      <c r="A495" s="422"/>
      <c r="B495" s="335"/>
      <c r="C495" s="477"/>
      <c r="D495" s="339"/>
      <c r="E495" s="31" t="s">
        <v>197</v>
      </c>
      <c r="F495" s="24">
        <v>6159.851</v>
      </c>
      <c r="G495" s="24">
        <v>6160.043</v>
      </c>
      <c r="H495" s="234">
        <f t="shared" si="27"/>
        <v>100.00311695851084</v>
      </c>
      <c r="I495" s="265"/>
      <c r="J495" s="52"/>
    </row>
    <row r="496" spans="1:10" ht="24.75" customHeight="1">
      <c r="A496" s="423"/>
      <c r="B496" s="336"/>
      <c r="C496" s="478"/>
      <c r="D496" s="340"/>
      <c r="E496" s="6" t="s">
        <v>198</v>
      </c>
      <c r="F496" s="24">
        <v>6874.55</v>
      </c>
      <c r="G496" s="24">
        <v>6874.55</v>
      </c>
      <c r="H496" s="234">
        <f t="shared" si="27"/>
        <v>100</v>
      </c>
      <c r="I496" s="265"/>
      <c r="J496" s="52"/>
    </row>
    <row r="497" spans="1:10" ht="24.75" customHeight="1">
      <c r="A497" s="390" t="s">
        <v>279</v>
      </c>
      <c r="B497" s="402" t="s">
        <v>739</v>
      </c>
      <c r="C497" s="410" t="s">
        <v>212</v>
      </c>
      <c r="D497" s="364"/>
      <c r="E497" s="11" t="s">
        <v>191</v>
      </c>
      <c r="F497" s="26">
        <f>SUM(F498:F500)</f>
        <v>1286.28</v>
      </c>
      <c r="G497" s="26">
        <f>SUM(G498:G500)</f>
        <v>1286.28</v>
      </c>
      <c r="H497" s="41">
        <f t="shared" si="27"/>
        <v>100</v>
      </c>
      <c r="I497" s="432" t="s">
        <v>337</v>
      </c>
      <c r="J497" s="52">
        <f>G497/F497</f>
        <v>1</v>
      </c>
    </row>
    <row r="498" spans="1:10" ht="24.75" customHeight="1">
      <c r="A498" s="391"/>
      <c r="B498" s="403"/>
      <c r="C498" s="466"/>
      <c r="D498" s="365"/>
      <c r="E498" s="12" t="s">
        <v>236</v>
      </c>
      <c r="F498" s="26">
        <f aca="true" t="shared" si="30" ref="F498:G500">F502</f>
        <v>0</v>
      </c>
      <c r="G498" s="26">
        <f t="shared" si="30"/>
        <v>0</v>
      </c>
      <c r="H498" s="41">
        <v>0</v>
      </c>
      <c r="I498" s="433"/>
      <c r="J498" s="52"/>
    </row>
    <row r="499" spans="1:10" ht="24.75" customHeight="1">
      <c r="A499" s="391"/>
      <c r="B499" s="403"/>
      <c r="C499" s="466"/>
      <c r="D499" s="365"/>
      <c r="E499" s="12" t="s">
        <v>197</v>
      </c>
      <c r="F499" s="26">
        <f t="shared" si="30"/>
        <v>807.8</v>
      </c>
      <c r="G499" s="26">
        <f t="shared" si="30"/>
        <v>807.8</v>
      </c>
      <c r="H499" s="41">
        <f>G499/F499*100</f>
        <v>100</v>
      </c>
      <c r="I499" s="433"/>
      <c r="J499" s="52"/>
    </row>
    <row r="500" spans="1:10" ht="24.75" customHeight="1">
      <c r="A500" s="392"/>
      <c r="B500" s="404"/>
      <c r="C500" s="407"/>
      <c r="D500" s="366"/>
      <c r="E500" s="12" t="s">
        <v>198</v>
      </c>
      <c r="F500" s="26">
        <f t="shared" si="30"/>
        <v>478.48</v>
      </c>
      <c r="G500" s="26">
        <f t="shared" si="30"/>
        <v>478.48</v>
      </c>
      <c r="H500" s="41">
        <f>G500/F500*100</f>
        <v>100</v>
      </c>
      <c r="I500" s="434"/>
      <c r="J500" s="52"/>
    </row>
    <row r="501" spans="1:10" ht="24.75" customHeight="1">
      <c r="A501" s="421" t="s">
        <v>370</v>
      </c>
      <c r="B501" s="334" t="s">
        <v>371</v>
      </c>
      <c r="C501" s="476" t="s">
        <v>212</v>
      </c>
      <c r="D501" s="381"/>
      <c r="E501" s="5" t="s">
        <v>191</v>
      </c>
      <c r="F501" s="34">
        <f>SUM(F502:F504)</f>
        <v>1286.28</v>
      </c>
      <c r="G501" s="34">
        <f>SUM(G502:G504)</f>
        <v>1286.28</v>
      </c>
      <c r="H501" s="234">
        <f>G501/F501*100</f>
        <v>100</v>
      </c>
      <c r="I501" s="264"/>
      <c r="J501" s="52"/>
    </row>
    <row r="502" spans="1:10" ht="24.75" customHeight="1">
      <c r="A502" s="422"/>
      <c r="B502" s="335"/>
      <c r="C502" s="477"/>
      <c r="D502" s="382"/>
      <c r="E502" s="6" t="s">
        <v>236</v>
      </c>
      <c r="F502" s="36">
        <v>0</v>
      </c>
      <c r="G502" s="36">
        <v>0</v>
      </c>
      <c r="H502" s="234">
        <v>0</v>
      </c>
      <c r="I502" s="265"/>
      <c r="J502" s="52"/>
    </row>
    <row r="503" spans="1:10" ht="24.75" customHeight="1">
      <c r="A503" s="422"/>
      <c r="B503" s="335"/>
      <c r="C503" s="477"/>
      <c r="D503" s="382"/>
      <c r="E503" s="31" t="s">
        <v>197</v>
      </c>
      <c r="F503" s="37">
        <v>807.8</v>
      </c>
      <c r="G503" s="37">
        <v>807.8</v>
      </c>
      <c r="H503" s="234">
        <f>G503/F503*100</f>
        <v>100</v>
      </c>
      <c r="I503" s="265"/>
      <c r="J503" s="52"/>
    </row>
    <row r="504" spans="1:10" ht="24.75" customHeight="1">
      <c r="A504" s="423"/>
      <c r="B504" s="336"/>
      <c r="C504" s="478"/>
      <c r="D504" s="383"/>
      <c r="E504" s="6" t="s">
        <v>198</v>
      </c>
      <c r="F504" s="38">
        <v>478.48</v>
      </c>
      <c r="G504" s="38">
        <v>478.48</v>
      </c>
      <c r="H504" s="234">
        <f>G504/F504*100</f>
        <v>100</v>
      </c>
      <c r="I504" s="265"/>
      <c r="J504" s="52"/>
    </row>
    <row r="505" spans="1:10" ht="24.75" customHeight="1">
      <c r="A505" s="393" t="s">
        <v>220</v>
      </c>
      <c r="B505" s="399" t="s">
        <v>830</v>
      </c>
      <c r="C505" s="351" t="s">
        <v>212</v>
      </c>
      <c r="D505" s="378" t="s">
        <v>550</v>
      </c>
      <c r="E505" s="7" t="s">
        <v>191</v>
      </c>
      <c r="F505" s="25">
        <f>SUM(F506:F508)</f>
        <v>40034.33979</v>
      </c>
      <c r="G505" s="25">
        <f>SUM(G506:G508)</f>
        <v>40034.14245</v>
      </c>
      <c r="H505" s="40">
        <f>G505/F505*100</f>
        <v>99.9995070731751</v>
      </c>
      <c r="I505" s="429" t="s">
        <v>743</v>
      </c>
      <c r="J505" s="52">
        <f>G505/F505</f>
        <v>0.999995070731751</v>
      </c>
    </row>
    <row r="506" spans="1:10" ht="24.75" customHeight="1">
      <c r="A506" s="394"/>
      <c r="B506" s="400"/>
      <c r="C506" s="352"/>
      <c r="D506" s="379"/>
      <c r="E506" s="8" t="s">
        <v>236</v>
      </c>
      <c r="F506" s="25">
        <f aca="true" t="shared" si="31" ref="F506:G508">F510+F518+F550</f>
        <v>0</v>
      </c>
      <c r="G506" s="25">
        <f t="shared" si="31"/>
        <v>0</v>
      </c>
      <c r="H506" s="40">
        <v>0</v>
      </c>
      <c r="I506" s="430"/>
      <c r="J506" s="52"/>
    </row>
    <row r="507" spans="1:10" ht="24.75" customHeight="1">
      <c r="A507" s="394"/>
      <c r="B507" s="400"/>
      <c r="C507" s="352"/>
      <c r="D507" s="379"/>
      <c r="E507" s="8" t="s">
        <v>197</v>
      </c>
      <c r="F507" s="25">
        <f t="shared" si="31"/>
        <v>11107.8</v>
      </c>
      <c r="G507" s="25">
        <f t="shared" si="31"/>
        <v>11107.8</v>
      </c>
      <c r="H507" s="40">
        <v>0</v>
      </c>
      <c r="I507" s="430"/>
      <c r="J507" s="52"/>
    </row>
    <row r="508" spans="1:10" ht="24.75" customHeight="1">
      <c r="A508" s="395"/>
      <c r="B508" s="401"/>
      <c r="C508" s="353"/>
      <c r="D508" s="380"/>
      <c r="E508" s="8" t="s">
        <v>198</v>
      </c>
      <c r="F508" s="25">
        <f t="shared" si="31"/>
        <v>28926.53979</v>
      </c>
      <c r="G508" s="25">
        <f t="shared" si="31"/>
        <v>28926.34245</v>
      </c>
      <c r="H508" s="40">
        <f>G508/F508*100</f>
        <v>99.99931778912573</v>
      </c>
      <c r="I508" s="431"/>
      <c r="J508" s="52"/>
    </row>
    <row r="509" spans="1:10" ht="24.75" customHeight="1">
      <c r="A509" s="390" t="s">
        <v>280</v>
      </c>
      <c r="B509" s="402" t="s">
        <v>845</v>
      </c>
      <c r="C509" s="408" t="s">
        <v>212</v>
      </c>
      <c r="D509" s="364"/>
      <c r="E509" s="11" t="s">
        <v>191</v>
      </c>
      <c r="F509" s="26">
        <f>SUM(F510:F512)</f>
        <v>28042.44504</v>
      </c>
      <c r="G509" s="26">
        <f>SUM(G510:G512)</f>
        <v>28042.2477</v>
      </c>
      <c r="H509" s="41">
        <f>G509/F509*100</f>
        <v>99.99929628104925</v>
      </c>
      <c r="I509" s="432" t="s">
        <v>337</v>
      </c>
      <c r="J509" s="52">
        <f>G509/F509</f>
        <v>0.9999929628104925</v>
      </c>
    </row>
    <row r="510" spans="1:10" ht="24.75" customHeight="1">
      <c r="A510" s="391"/>
      <c r="B510" s="403"/>
      <c r="C510" s="408"/>
      <c r="D510" s="365"/>
      <c r="E510" s="12" t="s">
        <v>236</v>
      </c>
      <c r="F510" s="26">
        <f>F514</f>
        <v>0</v>
      </c>
      <c r="G510" s="26">
        <f aca="true" t="shared" si="32" ref="F510:G512">G514</f>
        <v>0</v>
      </c>
      <c r="H510" s="41">
        <v>0</v>
      </c>
      <c r="I510" s="433"/>
      <c r="J510" s="52"/>
    </row>
    <row r="511" spans="1:10" ht="24.75" customHeight="1">
      <c r="A511" s="391"/>
      <c r="B511" s="403"/>
      <c r="C511" s="408"/>
      <c r="D511" s="365"/>
      <c r="E511" s="12" t="s">
        <v>197</v>
      </c>
      <c r="F511" s="26">
        <f>F515</f>
        <v>0</v>
      </c>
      <c r="G511" s="26">
        <f t="shared" si="32"/>
        <v>0</v>
      </c>
      <c r="H511" s="41">
        <v>0</v>
      </c>
      <c r="I511" s="433"/>
      <c r="J511" s="52"/>
    </row>
    <row r="512" spans="1:10" ht="24.75" customHeight="1">
      <c r="A512" s="392"/>
      <c r="B512" s="404"/>
      <c r="C512" s="408"/>
      <c r="D512" s="366"/>
      <c r="E512" s="12" t="s">
        <v>198</v>
      </c>
      <c r="F512" s="26">
        <f t="shared" si="32"/>
        <v>28042.44504</v>
      </c>
      <c r="G512" s="26">
        <f t="shared" si="32"/>
        <v>28042.2477</v>
      </c>
      <c r="H512" s="41">
        <f>G512/F512*100</f>
        <v>99.99929628104925</v>
      </c>
      <c r="I512" s="434"/>
      <c r="J512" s="52"/>
    </row>
    <row r="513" spans="1:10" ht="24.75" customHeight="1">
      <c r="A513" s="354" t="s">
        <v>281</v>
      </c>
      <c r="B513" s="357" t="s">
        <v>970</v>
      </c>
      <c r="C513" s="409" t="s">
        <v>212</v>
      </c>
      <c r="D513" s="338"/>
      <c r="E513" s="10" t="s">
        <v>191</v>
      </c>
      <c r="F513" s="34">
        <f>SUM(F514:F516)</f>
        <v>28042.44504</v>
      </c>
      <c r="G513" s="34">
        <f>SUM(G514:G516)</f>
        <v>28042.2477</v>
      </c>
      <c r="H513" s="234">
        <f>G513/F513*100</f>
        <v>99.99929628104925</v>
      </c>
      <c r="I513" s="328"/>
      <c r="J513" s="52"/>
    </row>
    <row r="514" spans="1:10" ht="24.75" customHeight="1">
      <c r="A514" s="355"/>
      <c r="B514" s="358"/>
      <c r="C514" s="409"/>
      <c r="D514" s="339"/>
      <c r="E514" s="9" t="s">
        <v>236</v>
      </c>
      <c r="F514" s="35">
        <v>0</v>
      </c>
      <c r="G514" s="35">
        <v>0</v>
      </c>
      <c r="H514" s="234">
        <v>0</v>
      </c>
      <c r="I514" s="327"/>
      <c r="J514" s="52"/>
    </row>
    <row r="515" spans="1:10" ht="24.75" customHeight="1">
      <c r="A515" s="355"/>
      <c r="B515" s="358"/>
      <c r="C515" s="409"/>
      <c r="D515" s="339"/>
      <c r="E515" s="9" t="s">
        <v>197</v>
      </c>
      <c r="F515" s="35">
        <v>0</v>
      </c>
      <c r="G515" s="35">
        <v>0</v>
      </c>
      <c r="H515" s="234">
        <v>0</v>
      </c>
      <c r="I515" s="327"/>
      <c r="J515" s="52"/>
    </row>
    <row r="516" spans="1:10" ht="24.75" customHeight="1">
      <c r="A516" s="356"/>
      <c r="B516" s="359"/>
      <c r="C516" s="409"/>
      <c r="D516" s="340"/>
      <c r="E516" s="9" t="s">
        <v>198</v>
      </c>
      <c r="F516" s="35">
        <v>28042.44504</v>
      </c>
      <c r="G516" s="35">
        <v>28042.2477</v>
      </c>
      <c r="H516" s="234">
        <f>G516/F516*100</f>
        <v>99.99929628104925</v>
      </c>
      <c r="I516" s="329"/>
      <c r="J516" s="52"/>
    </row>
    <row r="517" spans="1:10" ht="24.75" customHeight="1">
      <c r="A517" s="390" t="s">
        <v>282</v>
      </c>
      <c r="B517" s="402" t="s">
        <v>862</v>
      </c>
      <c r="C517" s="408" t="s">
        <v>212</v>
      </c>
      <c r="D517" s="364"/>
      <c r="E517" s="11" t="s">
        <v>191</v>
      </c>
      <c r="F517" s="26">
        <f>SUM(F518:F520)</f>
        <v>11675.126189999999</v>
      </c>
      <c r="G517" s="26">
        <f>SUM(G518:G520)</f>
        <v>11675.126189999999</v>
      </c>
      <c r="H517" s="41">
        <f>G517/F517*100</f>
        <v>100</v>
      </c>
      <c r="I517" s="432" t="s">
        <v>337</v>
      </c>
      <c r="J517" s="52">
        <f>G517/F517</f>
        <v>1</v>
      </c>
    </row>
    <row r="518" spans="1:10" ht="24.75" customHeight="1">
      <c r="A518" s="391"/>
      <c r="B518" s="403"/>
      <c r="C518" s="408"/>
      <c r="D518" s="365"/>
      <c r="E518" s="12" t="s">
        <v>236</v>
      </c>
      <c r="F518" s="26">
        <f>F522+F526+F530+F534+F538+F562+F546</f>
        <v>0</v>
      </c>
      <c r="G518" s="26">
        <f>G522+G526+G530+G534+G538+G562</f>
        <v>0</v>
      </c>
      <c r="H518" s="41">
        <v>0</v>
      </c>
      <c r="I518" s="433"/>
      <c r="J518" s="52"/>
    </row>
    <row r="519" spans="1:10" ht="24.75" customHeight="1">
      <c r="A519" s="391"/>
      <c r="B519" s="403"/>
      <c r="C519" s="408"/>
      <c r="D519" s="365"/>
      <c r="E519" s="12" t="s">
        <v>197</v>
      </c>
      <c r="F519" s="26">
        <f>F523+F535+F539+F547</f>
        <v>11107.8</v>
      </c>
      <c r="G519" s="26">
        <f>G523+G535+G539+G547</f>
        <v>11107.8</v>
      </c>
      <c r="H519" s="41">
        <v>0</v>
      </c>
      <c r="I519" s="433"/>
      <c r="J519" s="52"/>
    </row>
    <row r="520" spans="1:10" ht="24.75" customHeight="1">
      <c r="A520" s="392"/>
      <c r="B520" s="404"/>
      <c r="C520" s="408"/>
      <c r="D520" s="366"/>
      <c r="E520" s="12" t="s">
        <v>198</v>
      </c>
      <c r="F520" s="26">
        <f>F524+F536+F540+F548</f>
        <v>567.32619</v>
      </c>
      <c r="G520" s="26">
        <f>G524+G536+G540+G548</f>
        <v>567.32619</v>
      </c>
      <c r="H520" s="41">
        <f>G520/F520*100</f>
        <v>100</v>
      </c>
      <c r="I520" s="434"/>
      <c r="J520" s="52"/>
    </row>
    <row r="521" spans="1:10" s="3" customFormat="1" ht="24.75" customHeight="1">
      <c r="A521" s="354" t="s">
        <v>283</v>
      </c>
      <c r="B521" s="357" t="s">
        <v>971</v>
      </c>
      <c r="C521" s="409" t="s">
        <v>212</v>
      </c>
      <c r="D521" s="338"/>
      <c r="E521" s="10" t="s">
        <v>191</v>
      </c>
      <c r="F521" s="34">
        <f>SUM(F522:F524)</f>
        <v>15</v>
      </c>
      <c r="G521" s="34">
        <f>SUM(G522:G524)</f>
        <v>15</v>
      </c>
      <c r="H521" s="234">
        <f aca="true" t="shared" si="33" ref="H521:H548">G521/F521*100</f>
        <v>100</v>
      </c>
      <c r="I521" s="264"/>
      <c r="J521" s="52"/>
    </row>
    <row r="522" spans="1:10" s="3" customFormat="1" ht="24.75" customHeight="1">
      <c r="A522" s="355"/>
      <c r="B522" s="358"/>
      <c r="C522" s="409"/>
      <c r="D522" s="339"/>
      <c r="E522" s="9" t="s">
        <v>236</v>
      </c>
      <c r="F522" s="35">
        <v>0</v>
      </c>
      <c r="G522" s="35">
        <v>0</v>
      </c>
      <c r="H522" s="234">
        <v>0</v>
      </c>
      <c r="I522" s="265"/>
      <c r="J522" s="52"/>
    </row>
    <row r="523" spans="1:10" s="3" customFormat="1" ht="24.75" customHeight="1">
      <c r="A523" s="355"/>
      <c r="B523" s="358"/>
      <c r="C523" s="409"/>
      <c r="D523" s="339"/>
      <c r="E523" s="9" t="s">
        <v>197</v>
      </c>
      <c r="F523" s="35">
        <v>0</v>
      </c>
      <c r="G523" s="35">
        <v>0</v>
      </c>
      <c r="H523" s="234">
        <v>0</v>
      </c>
      <c r="I523" s="265"/>
      <c r="J523" s="52"/>
    </row>
    <row r="524" spans="1:10" s="3" customFormat="1" ht="24.75" customHeight="1">
      <c r="A524" s="356"/>
      <c r="B524" s="359"/>
      <c r="C524" s="409"/>
      <c r="D524" s="340"/>
      <c r="E524" s="9" t="s">
        <v>198</v>
      </c>
      <c r="F524" s="35">
        <v>15</v>
      </c>
      <c r="G524" s="35">
        <v>15</v>
      </c>
      <c r="H524" s="234">
        <f t="shared" si="33"/>
        <v>100</v>
      </c>
      <c r="I524" s="265"/>
      <c r="J524" s="52"/>
    </row>
    <row r="525" spans="1:10" s="3" customFormat="1" ht="24.75" customHeight="1" hidden="1">
      <c r="A525" s="354" t="s">
        <v>284</v>
      </c>
      <c r="B525" s="357" t="s">
        <v>972</v>
      </c>
      <c r="C525" s="409" t="s">
        <v>212</v>
      </c>
      <c r="D525" s="338"/>
      <c r="E525" s="10" t="s">
        <v>191</v>
      </c>
      <c r="F525" s="34">
        <f>SUM(F526:F528)</f>
        <v>0</v>
      </c>
      <c r="G525" s="34">
        <f>SUM(G526:G528)</f>
        <v>0</v>
      </c>
      <c r="H525" s="234" t="e">
        <f t="shared" si="33"/>
        <v>#DIV/0!</v>
      </c>
      <c r="I525" s="265"/>
      <c r="J525" s="52"/>
    </row>
    <row r="526" spans="1:10" s="3" customFormat="1" ht="24.75" customHeight="1" hidden="1">
      <c r="A526" s="355"/>
      <c r="B526" s="358"/>
      <c r="C526" s="409"/>
      <c r="D526" s="339"/>
      <c r="E526" s="9" t="s">
        <v>236</v>
      </c>
      <c r="F526" s="35">
        <v>0</v>
      </c>
      <c r="G526" s="35">
        <v>0</v>
      </c>
      <c r="H526" s="234" t="e">
        <f t="shared" si="33"/>
        <v>#DIV/0!</v>
      </c>
      <c r="I526" s="265"/>
      <c r="J526" s="52"/>
    </row>
    <row r="527" spans="1:10" s="3" customFormat="1" ht="24.75" customHeight="1" hidden="1">
      <c r="A527" s="355"/>
      <c r="B527" s="358"/>
      <c r="C527" s="409"/>
      <c r="D527" s="339"/>
      <c r="E527" s="9" t="s">
        <v>197</v>
      </c>
      <c r="F527" s="35">
        <v>0</v>
      </c>
      <c r="G527" s="35">
        <v>0</v>
      </c>
      <c r="H527" s="234" t="e">
        <f t="shared" si="33"/>
        <v>#DIV/0!</v>
      </c>
      <c r="I527" s="265"/>
      <c r="J527" s="52"/>
    </row>
    <row r="528" spans="1:10" s="3" customFormat="1" ht="24.75" customHeight="1" hidden="1">
      <c r="A528" s="356"/>
      <c r="B528" s="359"/>
      <c r="C528" s="409"/>
      <c r="D528" s="340"/>
      <c r="E528" s="9" t="s">
        <v>198</v>
      </c>
      <c r="F528" s="35">
        <v>0</v>
      </c>
      <c r="G528" s="35">
        <v>0</v>
      </c>
      <c r="H528" s="234" t="e">
        <f t="shared" si="33"/>
        <v>#DIV/0!</v>
      </c>
      <c r="I528" s="265"/>
      <c r="J528" s="52"/>
    </row>
    <row r="529" spans="1:10" s="3" customFormat="1" ht="24.75" customHeight="1" hidden="1">
      <c r="A529" s="354" t="s">
        <v>372</v>
      </c>
      <c r="B529" s="357" t="s">
        <v>973</v>
      </c>
      <c r="C529" s="409" t="s">
        <v>212</v>
      </c>
      <c r="D529" s="338"/>
      <c r="E529" s="10" t="s">
        <v>191</v>
      </c>
      <c r="F529" s="34">
        <f>SUM(F530:F532)</f>
        <v>0</v>
      </c>
      <c r="G529" s="34">
        <f>SUM(G530:G532)</f>
        <v>0</v>
      </c>
      <c r="H529" s="234" t="e">
        <f t="shared" si="33"/>
        <v>#DIV/0!</v>
      </c>
      <c r="I529" s="265"/>
      <c r="J529" s="52"/>
    </row>
    <row r="530" spans="1:10" s="3" customFormat="1" ht="24.75" customHeight="1" hidden="1">
      <c r="A530" s="355"/>
      <c r="B530" s="358"/>
      <c r="C530" s="409"/>
      <c r="D530" s="339"/>
      <c r="E530" s="9" t="s">
        <v>236</v>
      </c>
      <c r="F530" s="35">
        <v>0</v>
      </c>
      <c r="G530" s="35">
        <v>0</v>
      </c>
      <c r="H530" s="234" t="e">
        <f t="shared" si="33"/>
        <v>#DIV/0!</v>
      </c>
      <c r="I530" s="265"/>
      <c r="J530" s="52"/>
    </row>
    <row r="531" spans="1:10" s="3" customFormat="1" ht="24.75" customHeight="1" hidden="1">
      <c r="A531" s="355"/>
      <c r="B531" s="358"/>
      <c r="C531" s="409"/>
      <c r="D531" s="339"/>
      <c r="E531" s="9" t="s">
        <v>197</v>
      </c>
      <c r="F531" s="35">
        <v>0</v>
      </c>
      <c r="G531" s="35">
        <v>0</v>
      </c>
      <c r="H531" s="234" t="e">
        <f t="shared" si="33"/>
        <v>#DIV/0!</v>
      </c>
      <c r="I531" s="265"/>
      <c r="J531" s="52"/>
    </row>
    <row r="532" spans="1:10" s="3" customFormat="1" ht="24.75" customHeight="1" hidden="1">
      <c r="A532" s="356"/>
      <c r="B532" s="359"/>
      <c r="C532" s="409"/>
      <c r="D532" s="340"/>
      <c r="E532" s="9" t="s">
        <v>198</v>
      </c>
      <c r="F532" s="35">
        <v>0</v>
      </c>
      <c r="G532" s="35">
        <v>0</v>
      </c>
      <c r="H532" s="234" t="e">
        <f t="shared" si="33"/>
        <v>#DIV/0!</v>
      </c>
      <c r="I532" s="265"/>
      <c r="J532" s="52"/>
    </row>
    <row r="533" spans="1:10" s="3" customFormat="1" ht="24.75" customHeight="1">
      <c r="A533" s="354" t="s">
        <v>373</v>
      </c>
      <c r="B533" s="357" t="s">
        <v>974</v>
      </c>
      <c r="C533" s="409" t="s">
        <v>212</v>
      </c>
      <c r="D533" s="338"/>
      <c r="E533" s="10" t="s">
        <v>191</v>
      </c>
      <c r="F533" s="34">
        <f>SUM(F534:F536)</f>
        <v>99.99</v>
      </c>
      <c r="G533" s="34">
        <f>SUM(G534:G536)</f>
        <v>99.99</v>
      </c>
      <c r="H533" s="234">
        <f t="shared" si="33"/>
        <v>100</v>
      </c>
      <c r="I533" s="265"/>
      <c r="J533" s="52"/>
    </row>
    <row r="534" spans="1:10" s="3" customFormat="1" ht="24.75" customHeight="1">
      <c r="A534" s="355"/>
      <c r="B534" s="358"/>
      <c r="C534" s="409"/>
      <c r="D534" s="339"/>
      <c r="E534" s="9" t="s">
        <v>236</v>
      </c>
      <c r="F534" s="35">
        <v>0</v>
      </c>
      <c r="G534" s="35">
        <v>0</v>
      </c>
      <c r="H534" s="234">
        <v>0</v>
      </c>
      <c r="I534" s="265"/>
      <c r="J534" s="52"/>
    </row>
    <row r="535" spans="1:10" s="3" customFormat="1" ht="24.75" customHeight="1">
      <c r="A535" s="355"/>
      <c r="B535" s="358"/>
      <c r="C535" s="409"/>
      <c r="D535" s="339"/>
      <c r="E535" s="9" t="s">
        <v>197</v>
      </c>
      <c r="F535" s="35">
        <v>0</v>
      </c>
      <c r="G535" s="35">
        <v>0</v>
      </c>
      <c r="H535" s="234">
        <v>0</v>
      </c>
      <c r="I535" s="265"/>
      <c r="J535" s="52"/>
    </row>
    <row r="536" spans="1:10" s="3" customFormat="1" ht="26.25" customHeight="1">
      <c r="A536" s="356"/>
      <c r="B536" s="359"/>
      <c r="C536" s="409"/>
      <c r="D536" s="340"/>
      <c r="E536" s="9" t="s">
        <v>198</v>
      </c>
      <c r="F536" s="35">
        <v>99.99</v>
      </c>
      <c r="G536" s="35">
        <v>99.99</v>
      </c>
      <c r="H536" s="234">
        <f t="shared" si="33"/>
        <v>100</v>
      </c>
      <c r="I536" s="265"/>
      <c r="J536" s="52"/>
    </row>
    <row r="537" spans="1:10" s="3" customFormat="1" ht="26.25" customHeight="1">
      <c r="A537" s="354" t="s">
        <v>374</v>
      </c>
      <c r="B537" s="357" t="s">
        <v>975</v>
      </c>
      <c r="C537" s="409" t="s">
        <v>212</v>
      </c>
      <c r="D537" s="338"/>
      <c r="E537" s="10" t="s">
        <v>191</v>
      </c>
      <c r="F537" s="34">
        <f>SUM(F538:F540)</f>
        <v>340.13619</v>
      </c>
      <c r="G537" s="34">
        <f>SUM(G538:G540)</f>
        <v>340.13619</v>
      </c>
      <c r="H537" s="234">
        <f t="shared" si="33"/>
        <v>100</v>
      </c>
      <c r="I537" s="265"/>
      <c r="J537" s="52"/>
    </row>
    <row r="538" spans="1:10" s="3" customFormat="1" ht="26.25" customHeight="1">
      <c r="A538" s="355"/>
      <c r="B538" s="358"/>
      <c r="C538" s="409"/>
      <c r="D538" s="339"/>
      <c r="E538" s="9" t="s">
        <v>236</v>
      </c>
      <c r="F538" s="35">
        <v>0</v>
      </c>
      <c r="G538" s="35">
        <v>0</v>
      </c>
      <c r="H538" s="234">
        <v>0</v>
      </c>
      <c r="I538" s="265"/>
      <c r="J538" s="52"/>
    </row>
    <row r="539" spans="1:10" s="3" customFormat="1" ht="26.25" customHeight="1">
      <c r="A539" s="355"/>
      <c r="B539" s="358"/>
      <c r="C539" s="409"/>
      <c r="D539" s="339"/>
      <c r="E539" s="9" t="s">
        <v>197</v>
      </c>
      <c r="F539" s="35">
        <v>0</v>
      </c>
      <c r="G539" s="35">
        <v>0</v>
      </c>
      <c r="H539" s="234">
        <v>0</v>
      </c>
      <c r="I539" s="265"/>
      <c r="J539" s="52"/>
    </row>
    <row r="540" spans="1:10" s="3" customFormat="1" ht="26.25" customHeight="1">
      <c r="A540" s="356"/>
      <c r="B540" s="359"/>
      <c r="C540" s="409"/>
      <c r="D540" s="340"/>
      <c r="E540" s="9" t="s">
        <v>198</v>
      </c>
      <c r="F540" s="35">
        <v>340.13619</v>
      </c>
      <c r="G540" s="35">
        <v>340.13619</v>
      </c>
      <c r="H540" s="234">
        <f t="shared" si="33"/>
        <v>100</v>
      </c>
      <c r="I540" s="265"/>
      <c r="J540" s="52"/>
    </row>
    <row r="541" spans="1:10" s="3" customFormat="1" ht="26.25" customHeight="1" hidden="1">
      <c r="A541" s="451" t="s">
        <v>375</v>
      </c>
      <c r="B541" s="396" t="s">
        <v>976</v>
      </c>
      <c r="C541" s="412" t="s">
        <v>212</v>
      </c>
      <c r="D541" s="361"/>
      <c r="E541" s="32" t="s">
        <v>191</v>
      </c>
      <c r="F541" s="34">
        <f>SUM(F542:F544)</f>
        <v>0</v>
      </c>
      <c r="G541" s="34">
        <f>SUM(G542:G544)</f>
        <v>0</v>
      </c>
      <c r="H541" s="234" t="e">
        <f t="shared" si="33"/>
        <v>#DIV/0!</v>
      </c>
      <c r="I541" s="265"/>
      <c r="J541" s="52"/>
    </row>
    <row r="542" spans="1:10" s="3" customFormat="1" ht="26.25" customHeight="1" hidden="1">
      <c r="A542" s="452"/>
      <c r="B542" s="397"/>
      <c r="C542" s="412"/>
      <c r="D542" s="362"/>
      <c r="E542" s="33" t="s">
        <v>236</v>
      </c>
      <c r="F542" s="35">
        <v>0</v>
      </c>
      <c r="G542" s="35">
        <v>0</v>
      </c>
      <c r="H542" s="234" t="e">
        <f t="shared" si="33"/>
        <v>#DIV/0!</v>
      </c>
      <c r="I542" s="265"/>
      <c r="J542" s="52"/>
    </row>
    <row r="543" spans="1:10" s="3" customFormat="1" ht="26.25" customHeight="1" hidden="1">
      <c r="A543" s="452"/>
      <c r="B543" s="397"/>
      <c r="C543" s="412"/>
      <c r="D543" s="362"/>
      <c r="E543" s="33" t="s">
        <v>197</v>
      </c>
      <c r="F543" s="35">
        <v>0</v>
      </c>
      <c r="G543" s="35">
        <v>0</v>
      </c>
      <c r="H543" s="234" t="e">
        <f t="shared" si="33"/>
        <v>#DIV/0!</v>
      </c>
      <c r="I543" s="265"/>
      <c r="J543" s="52"/>
    </row>
    <row r="544" spans="1:10" s="3" customFormat="1" ht="26.25" customHeight="1" hidden="1">
      <c r="A544" s="453"/>
      <c r="B544" s="398"/>
      <c r="C544" s="412"/>
      <c r="D544" s="363"/>
      <c r="E544" s="33" t="s">
        <v>198</v>
      </c>
      <c r="F544" s="35">
        <v>0</v>
      </c>
      <c r="G544" s="35">
        <v>0</v>
      </c>
      <c r="H544" s="234" t="e">
        <f t="shared" si="33"/>
        <v>#DIV/0!</v>
      </c>
      <c r="I544" s="265"/>
      <c r="J544" s="52"/>
    </row>
    <row r="545" spans="1:10" s="3" customFormat="1" ht="26.25" customHeight="1">
      <c r="A545" s="451" t="s">
        <v>375</v>
      </c>
      <c r="B545" s="396" t="s">
        <v>977</v>
      </c>
      <c r="C545" s="412" t="s">
        <v>212</v>
      </c>
      <c r="D545" s="361"/>
      <c r="E545" s="32" t="s">
        <v>191</v>
      </c>
      <c r="F545" s="34">
        <f>SUM(F546:F548)</f>
        <v>11220</v>
      </c>
      <c r="G545" s="34">
        <f>SUM(G546:G548)</f>
        <v>11220</v>
      </c>
      <c r="H545" s="234">
        <f t="shared" si="33"/>
        <v>100</v>
      </c>
      <c r="I545" s="265"/>
      <c r="J545" s="52"/>
    </row>
    <row r="546" spans="1:10" s="3" customFormat="1" ht="26.25" customHeight="1">
      <c r="A546" s="452"/>
      <c r="B546" s="397"/>
      <c r="C546" s="412"/>
      <c r="D546" s="362"/>
      <c r="E546" s="33" t="s">
        <v>236</v>
      </c>
      <c r="F546" s="35">
        <v>0</v>
      </c>
      <c r="G546" s="35">
        <v>0</v>
      </c>
      <c r="H546" s="234">
        <v>0</v>
      </c>
      <c r="I546" s="265"/>
      <c r="J546" s="52"/>
    </row>
    <row r="547" spans="1:10" s="3" customFormat="1" ht="26.25" customHeight="1">
      <c r="A547" s="452"/>
      <c r="B547" s="397"/>
      <c r="C547" s="412"/>
      <c r="D547" s="362"/>
      <c r="E547" s="33" t="s">
        <v>197</v>
      </c>
      <c r="F547" s="35">
        <v>11107.8</v>
      </c>
      <c r="G547" s="35">
        <v>11107.8</v>
      </c>
      <c r="H547" s="234">
        <f t="shared" si="33"/>
        <v>100</v>
      </c>
      <c r="I547" s="265"/>
      <c r="J547" s="52"/>
    </row>
    <row r="548" spans="1:10" s="3" customFormat="1" ht="26.25" customHeight="1">
      <c r="A548" s="453"/>
      <c r="B548" s="398"/>
      <c r="C548" s="412"/>
      <c r="D548" s="363"/>
      <c r="E548" s="33" t="s">
        <v>198</v>
      </c>
      <c r="F548" s="35">
        <v>112.2</v>
      </c>
      <c r="G548" s="35">
        <v>112.2</v>
      </c>
      <c r="H548" s="234">
        <f t="shared" si="33"/>
        <v>100</v>
      </c>
      <c r="I548" s="265"/>
      <c r="J548" s="52"/>
    </row>
    <row r="549" spans="1:10" s="3" customFormat="1" ht="26.25" customHeight="1">
      <c r="A549" s="390" t="s">
        <v>848</v>
      </c>
      <c r="B549" s="402" t="s">
        <v>978</v>
      </c>
      <c r="C549" s="408" t="s">
        <v>212</v>
      </c>
      <c r="D549" s="364"/>
      <c r="E549" s="11" t="s">
        <v>191</v>
      </c>
      <c r="F549" s="26">
        <f>SUM(F550:F552)</f>
        <v>316.76856</v>
      </c>
      <c r="G549" s="26">
        <f>SUM(G550:G552)</f>
        <v>316.76856</v>
      </c>
      <c r="H549" s="41">
        <f>G549/F549*100</f>
        <v>100</v>
      </c>
      <c r="I549" s="432" t="s">
        <v>337</v>
      </c>
      <c r="J549" s="52">
        <f>G549/F549</f>
        <v>1</v>
      </c>
    </row>
    <row r="550" spans="1:10" s="3" customFormat="1" ht="26.25" customHeight="1">
      <c r="A550" s="391"/>
      <c r="B550" s="403"/>
      <c r="C550" s="408"/>
      <c r="D550" s="365"/>
      <c r="E550" s="12" t="s">
        <v>236</v>
      </c>
      <c r="F550" s="26">
        <f>F554+F558+F562+F566+F570+F594</f>
        <v>0</v>
      </c>
      <c r="G550" s="26">
        <f>G554+G558+G562+G566+G570+G594</f>
        <v>0</v>
      </c>
      <c r="H550" s="41">
        <v>0</v>
      </c>
      <c r="I550" s="433"/>
      <c r="J550" s="52"/>
    </row>
    <row r="551" spans="1:10" s="3" customFormat="1" ht="26.25" customHeight="1">
      <c r="A551" s="391"/>
      <c r="B551" s="403"/>
      <c r="C551" s="408"/>
      <c r="D551" s="365"/>
      <c r="E551" s="12" t="s">
        <v>197</v>
      </c>
      <c r="F551" s="26">
        <f>F555+F559+F563+F567+F571+F595</f>
        <v>0</v>
      </c>
      <c r="G551" s="26">
        <f>G555+G559+G563+G567+G571+G595</f>
        <v>0</v>
      </c>
      <c r="H551" s="41">
        <v>0</v>
      </c>
      <c r="I551" s="433"/>
      <c r="J551" s="52"/>
    </row>
    <row r="552" spans="1:10" s="3" customFormat="1" ht="26.25" customHeight="1">
      <c r="A552" s="392"/>
      <c r="B552" s="404"/>
      <c r="C552" s="408"/>
      <c r="D552" s="366"/>
      <c r="E552" s="12" t="s">
        <v>198</v>
      </c>
      <c r="F552" s="26">
        <f>F556+F560+F564</f>
        <v>316.76856</v>
      </c>
      <c r="G552" s="26">
        <f>G556+G560+G564</f>
        <v>316.76856</v>
      </c>
      <c r="H552" s="41">
        <f>G552/F552*100</f>
        <v>100</v>
      </c>
      <c r="I552" s="434"/>
      <c r="J552" s="52"/>
    </row>
    <row r="553" spans="1:10" s="3" customFormat="1" ht="26.25" customHeight="1">
      <c r="A553" s="354" t="s">
        <v>979</v>
      </c>
      <c r="B553" s="405" t="s">
        <v>980</v>
      </c>
      <c r="C553" s="326"/>
      <c r="D553" s="325"/>
      <c r="E553" s="32" t="s">
        <v>191</v>
      </c>
      <c r="F553" s="34">
        <f>SUM(F554:F556)</f>
        <v>79</v>
      </c>
      <c r="G553" s="34">
        <f>SUM(G554:G556)</f>
        <v>79</v>
      </c>
      <c r="H553" s="234">
        <f aca="true" t="shared" si="34" ref="H553:H564">G553/F553*100</f>
        <v>100</v>
      </c>
      <c r="I553" s="265"/>
      <c r="J553" s="52"/>
    </row>
    <row r="554" spans="1:10" s="3" customFormat="1" ht="26.25" customHeight="1">
      <c r="A554" s="355"/>
      <c r="B554" s="405"/>
      <c r="C554" s="326"/>
      <c r="D554" s="325"/>
      <c r="E554" s="33" t="s">
        <v>236</v>
      </c>
      <c r="F554" s="35">
        <v>0</v>
      </c>
      <c r="G554" s="35">
        <v>0</v>
      </c>
      <c r="H554" s="234">
        <v>0</v>
      </c>
      <c r="I554" s="265"/>
      <c r="J554" s="52"/>
    </row>
    <row r="555" spans="1:10" s="3" customFormat="1" ht="26.25" customHeight="1">
      <c r="A555" s="355"/>
      <c r="B555" s="405"/>
      <c r="C555" s="326"/>
      <c r="D555" s="325"/>
      <c r="E555" s="33" t="s">
        <v>197</v>
      </c>
      <c r="F555" s="35">
        <v>0</v>
      </c>
      <c r="G555" s="35">
        <v>0</v>
      </c>
      <c r="H555" s="234">
        <v>0</v>
      </c>
      <c r="I555" s="265"/>
      <c r="J555" s="52"/>
    </row>
    <row r="556" spans="1:10" s="3" customFormat="1" ht="26.25" customHeight="1">
      <c r="A556" s="356"/>
      <c r="B556" s="405"/>
      <c r="C556" s="326"/>
      <c r="D556" s="325"/>
      <c r="E556" s="33" t="s">
        <v>198</v>
      </c>
      <c r="F556" s="35">
        <v>79</v>
      </c>
      <c r="G556" s="35">
        <v>79</v>
      </c>
      <c r="H556" s="234">
        <f t="shared" si="34"/>
        <v>100</v>
      </c>
      <c r="I556" s="265"/>
      <c r="J556" s="52"/>
    </row>
    <row r="557" spans="1:10" s="3" customFormat="1" ht="26.25" customHeight="1">
      <c r="A557" s="354" t="s">
        <v>981</v>
      </c>
      <c r="B557" s="405" t="s">
        <v>982</v>
      </c>
      <c r="C557" s="326"/>
      <c r="D557" s="325"/>
      <c r="E557" s="32" t="s">
        <v>191</v>
      </c>
      <c r="F557" s="34">
        <f>SUM(F558:F560)</f>
        <v>139</v>
      </c>
      <c r="G557" s="34">
        <f>SUM(G558:G560)</f>
        <v>139</v>
      </c>
      <c r="H557" s="234">
        <f t="shared" si="34"/>
        <v>100</v>
      </c>
      <c r="I557" s="265"/>
      <c r="J557" s="52"/>
    </row>
    <row r="558" spans="1:10" s="3" customFormat="1" ht="26.25" customHeight="1">
      <c r="A558" s="355"/>
      <c r="B558" s="405"/>
      <c r="C558" s="326"/>
      <c r="D558" s="325"/>
      <c r="E558" s="33" t="s">
        <v>236</v>
      </c>
      <c r="F558" s="35">
        <v>0</v>
      </c>
      <c r="G558" s="35">
        <v>0</v>
      </c>
      <c r="H558" s="234">
        <v>0</v>
      </c>
      <c r="I558" s="265"/>
      <c r="J558" s="52"/>
    </row>
    <row r="559" spans="1:10" s="3" customFormat="1" ht="26.25" customHeight="1">
      <c r="A559" s="355"/>
      <c r="B559" s="405"/>
      <c r="C559" s="326"/>
      <c r="D559" s="325"/>
      <c r="E559" s="33" t="s">
        <v>197</v>
      </c>
      <c r="F559" s="35">
        <v>0</v>
      </c>
      <c r="G559" s="35">
        <v>0</v>
      </c>
      <c r="H559" s="234">
        <v>0</v>
      </c>
      <c r="I559" s="265"/>
      <c r="J559" s="52"/>
    </row>
    <row r="560" spans="1:10" s="3" customFormat="1" ht="26.25" customHeight="1">
      <c r="A560" s="356"/>
      <c r="B560" s="405"/>
      <c r="C560" s="326"/>
      <c r="D560" s="325"/>
      <c r="E560" s="33" t="s">
        <v>198</v>
      </c>
      <c r="F560" s="35">
        <v>139</v>
      </c>
      <c r="G560" s="35">
        <v>139</v>
      </c>
      <c r="H560" s="234">
        <f t="shared" si="34"/>
        <v>100</v>
      </c>
      <c r="I560" s="265"/>
      <c r="J560" s="52"/>
    </row>
    <row r="561" spans="1:10" s="3" customFormat="1" ht="24.75" customHeight="1">
      <c r="A561" s="354" t="s">
        <v>983</v>
      </c>
      <c r="B561" s="396" t="s">
        <v>984</v>
      </c>
      <c r="C561" s="412" t="s">
        <v>212</v>
      </c>
      <c r="D561" s="361"/>
      <c r="E561" s="32" t="s">
        <v>191</v>
      </c>
      <c r="F561" s="34">
        <f>SUM(F562:F564)</f>
        <v>98.76856</v>
      </c>
      <c r="G561" s="34">
        <f>SUM(G562:G564)</f>
        <v>98.76856</v>
      </c>
      <c r="H561" s="234">
        <f t="shared" si="34"/>
        <v>100</v>
      </c>
      <c r="I561" s="265"/>
      <c r="J561" s="52"/>
    </row>
    <row r="562" spans="1:10" s="3" customFormat="1" ht="24.75" customHeight="1">
      <c r="A562" s="355"/>
      <c r="B562" s="397"/>
      <c r="C562" s="412"/>
      <c r="D562" s="362"/>
      <c r="E562" s="33" t="s">
        <v>236</v>
      </c>
      <c r="F562" s="35">
        <v>0</v>
      </c>
      <c r="G562" s="35">
        <v>0</v>
      </c>
      <c r="H562" s="234">
        <v>0</v>
      </c>
      <c r="I562" s="265"/>
      <c r="J562" s="52"/>
    </row>
    <row r="563" spans="1:10" s="3" customFormat="1" ht="24.75" customHeight="1">
      <c r="A563" s="355"/>
      <c r="B563" s="397"/>
      <c r="C563" s="412"/>
      <c r="D563" s="362"/>
      <c r="E563" s="33" t="s">
        <v>197</v>
      </c>
      <c r="F563" s="35">
        <v>0</v>
      </c>
      <c r="G563" s="35">
        <v>0</v>
      </c>
      <c r="H563" s="234">
        <v>0</v>
      </c>
      <c r="I563" s="265"/>
      <c r="J563" s="52"/>
    </row>
    <row r="564" spans="1:10" s="3" customFormat="1" ht="24.75" customHeight="1">
      <c r="A564" s="356"/>
      <c r="B564" s="398"/>
      <c r="C564" s="412"/>
      <c r="D564" s="363"/>
      <c r="E564" s="33" t="s">
        <v>198</v>
      </c>
      <c r="F564" s="35">
        <v>98.76856</v>
      </c>
      <c r="G564" s="35">
        <v>98.76856</v>
      </c>
      <c r="H564" s="234">
        <f t="shared" si="34"/>
        <v>100</v>
      </c>
      <c r="I564" s="265"/>
      <c r="J564" s="52"/>
    </row>
    <row r="565" spans="1:10" ht="24.75" customHeight="1">
      <c r="A565" s="393" t="s">
        <v>221</v>
      </c>
      <c r="B565" s="399" t="s">
        <v>794</v>
      </c>
      <c r="C565" s="351" t="s">
        <v>212</v>
      </c>
      <c r="D565" s="378" t="s">
        <v>551</v>
      </c>
      <c r="E565" s="7" t="s">
        <v>191</v>
      </c>
      <c r="F565" s="25">
        <f>SUM(F566:F568)</f>
        <v>53229.977999999996</v>
      </c>
      <c r="G565" s="25">
        <f>SUM(G566:G568)</f>
        <v>51329.988529999995</v>
      </c>
      <c r="H565" s="40">
        <f>G565/F565*100</f>
        <v>96.43060256384099</v>
      </c>
      <c r="I565" s="429" t="s">
        <v>759</v>
      </c>
      <c r="J565" s="52">
        <f>G565/F565</f>
        <v>0.96430602563841</v>
      </c>
    </row>
    <row r="566" spans="1:10" ht="24.75" customHeight="1">
      <c r="A566" s="394"/>
      <c r="B566" s="400"/>
      <c r="C566" s="352"/>
      <c r="D566" s="379"/>
      <c r="E566" s="8" t="s">
        <v>236</v>
      </c>
      <c r="F566" s="25">
        <f aca="true" t="shared" si="35" ref="F566:G568">F570+F586+F594+F626</f>
        <v>0</v>
      </c>
      <c r="G566" s="25">
        <f t="shared" si="35"/>
        <v>0</v>
      </c>
      <c r="H566" s="40">
        <v>0</v>
      </c>
      <c r="I566" s="430"/>
      <c r="J566" s="52"/>
    </row>
    <row r="567" spans="1:10" ht="24.75" customHeight="1">
      <c r="A567" s="394"/>
      <c r="B567" s="400"/>
      <c r="C567" s="352"/>
      <c r="D567" s="379"/>
      <c r="E567" s="8" t="s">
        <v>197</v>
      </c>
      <c r="F567" s="25">
        <f t="shared" si="35"/>
        <v>0</v>
      </c>
      <c r="G567" s="25">
        <f t="shared" si="35"/>
        <v>0</v>
      </c>
      <c r="H567" s="40">
        <v>0</v>
      </c>
      <c r="I567" s="430"/>
      <c r="J567" s="52"/>
    </row>
    <row r="568" spans="1:10" ht="24.75" customHeight="1">
      <c r="A568" s="395"/>
      <c r="B568" s="401"/>
      <c r="C568" s="353"/>
      <c r="D568" s="380"/>
      <c r="E568" s="8" t="s">
        <v>198</v>
      </c>
      <c r="F568" s="25">
        <f t="shared" si="35"/>
        <v>53229.977999999996</v>
      </c>
      <c r="G568" s="25">
        <f t="shared" si="35"/>
        <v>51329.988529999995</v>
      </c>
      <c r="H568" s="40">
        <f>G568/F568*100</f>
        <v>96.43060256384099</v>
      </c>
      <c r="I568" s="431"/>
      <c r="J568" s="52"/>
    </row>
    <row r="569" spans="1:10" ht="24.75" customHeight="1">
      <c r="A569" s="390" t="s">
        <v>222</v>
      </c>
      <c r="B569" s="411" t="s">
        <v>795</v>
      </c>
      <c r="C569" s="408" t="s">
        <v>212</v>
      </c>
      <c r="D569" s="364"/>
      <c r="E569" s="11" t="s">
        <v>191</v>
      </c>
      <c r="F569" s="26">
        <f>SUM(F570:F572)</f>
        <v>1455.184</v>
      </c>
      <c r="G569" s="26">
        <f>SUM(G570:G572)</f>
        <v>1455.184</v>
      </c>
      <c r="H569" s="41">
        <f>G569/F569*100</f>
        <v>100</v>
      </c>
      <c r="I569" s="432" t="s">
        <v>337</v>
      </c>
      <c r="J569" s="52">
        <f>G569/F569</f>
        <v>1</v>
      </c>
    </row>
    <row r="570" spans="1:10" ht="24.75" customHeight="1">
      <c r="A570" s="391"/>
      <c r="B570" s="411"/>
      <c r="C570" s="408"/>
      <c r="D570" s="365"/>
      <c r="E570" s="12" t="s">
        <v>236</v>
      </c>
      <c r="F570" s="26">
        <f aca="true" t="shared" si="36" ref="F570:G572">F574+F578+F582</f>
        <v>0</v>
      </c>
      <c r="G570" s="26">
        <f t="shared" si="36"/>
        <v>0</v>
      </c>
      <c r="H570" s="41">
        <v>0</v>
      </c>
      <c r="I570" s="433"/>
      <c r="J570" s="52"/>
    </row>
    <row r="571" spans="1:10" ht="24.75" customHeight="1">
      <c r="A571" s="391"/>
      <c r="B571" s="411"/>
      <c r="C571" s="408"/>
      <c r="D571" s="365"/>
      <c r="E571" s="12" t="s">
        <v>197</v>
      </c>
      <c r="F571" s="26">
        <f t="shared" si="36"/>
        <v>0</v>
      </c>
      <c r="G571" s="26">
        <f t="shared" si="36"/>
        <v>0</v>
      </c>
      <c r="H571" s="41">
        <v>0</v>
      </c>
      <c r="I571" s="433"/>
      <c r="J571" s="52"/>
    </row>
    <row r="572" spans="1:10" ht="24.75" customHeight="1">
      <c r="A572" s="392"/>
      <c r="B572" s="411"/>
      <c r="C572" s="408"/>
      <c r="D572" s="366"/>
      <c r="E572" s="12" t="s">
        <v>198</v>
      </c>
      <c r="F572" s="26">
        <f t="shared" si="36"/>
        <v>1455.184</v>
      </c>
      <c r="G572" s="26">
        <f t="shared" si="36"/>
        <v>1455.184</v>
      </c>
      <c r="H572" s="41">
        <f>G572/F572*100</f>
        <v>100</v>
      </c>
      <c r="I572" s="434"/>
      <c r="J572" s="52"/>
    </row>
    <row r="573" spans="1:10" s="3" customFormat="1" ht="24.75" customHeight="1">
      <c r="A573" s="341" t="s">
        <v>285</v>
      </c>
      <c r="B573" s="342" t="s">
        <v>563</v>
      </c>
      <c r="C573" s="409" t="s">
        <v>212</v>
      </c>
      <c r="D573" s="338"/>
      <c r="E573" s="10" t="s">
        <v>191</v>
      </c>
      <c r="F573" s="34">
        <f>SUM(F574:F576)</f>
        <v>1319.348</v>
      </c>
      <c r="G573" s="34">
        <f>SUM(G574:G576)</f>
        <v>1319.348</v>
      </c>
      <c r="H573" s="43">
        <f>G573/F573*100</f>
        <v>100</v>
      </c>
      <c r="I573" s="264"/>
      <c r="J573" s="52"/>
    </row>
    <row r="574" spans="1:10" s="3" customFormat="1" ht="24.75" customHeight="1">
      <c r="A574" s="341"/>
      <c r="B574" s="342"/>
      <c r="C574" s="409"/>
      <c r="D574" s="339"/>
      <c r="E574" s="9" t="s">
        <v>236</v>
      </c>
      <c r="F574" s="35">
        <v>0</v>
      </c>
      <c r="G574" s="35">
        <v>0</v>
      </c>
      <c r="H574" s="43">
        <v>0</v>
      </c>
      <c r="I574" s="265"/>
      <c r="J574" s="52"/>
    </row>
    <row r="575" spans="1:10" s="3" customFormat="1" ht="24.75" customHeight="1">
      <c r="A575" s="341"/>
      <c r="B575" s="342"/>
      <c r="C575" s="409"/>
      <c r="D575" s="339"/>
      <c r="E575" s="9" t="s">
        <v>197</v>
      </c>
      <c r="F575" s="35">
        <v>0</v>
      </c>
      <c r="G575" s="35">
        <v>0</v>
      </c>
      <c r="H575" s="43">
        <v>0</v>
      </c>
      <c r="I575" s="265"/>
      <c r="J575" s="52"/>
    </row>
    <row r="576" spans="1:10" s="3" customFormat="1" ht="24.75" customHeight="1">
      <c r="A576" s="341"/>
      <c r="B576" s="342"/>
      <c r="C576" s="409"/>
      <c r="D576" s="340"/>
      <c r="E576" s="9" t="s">
        <v>198</v>
      </c>
      <c r="F576" s="35">
        <v>1319.348</v>
      </c>
      <c r="G576" s="35">
        <v>1319.348</v>
      </c>
      <c r="H576" s="43">
        <f>G576/F576*100</f>
        <v>100</v>
      </c>
      <c r="I576" s="265"/>
      <c r="J576" s="52"/>
    </row>
    <row r="577" spans="1:10" s="3" customFormat="1" ht="24.75" customHeight="1">
      <c r="A577" s="341" t="s">
        <v>286</v>
      </c>
      <c r="B577" s="342" t="s">
        <v>562</v>
      </c>
      <c r="C577" s="409" t="s">
        <v>212</v>
      </c>
      <c r="D577" s="338"/>
      <c r="E577" s="10" t="s">
        <v>191</v>
      </c>
      <c r="F577" s="34">
        <f>SUM(F578:F580)</f>
        <v>135.836</v>
      </c>
      <c r="G577" s="34">
        <f>SUM(G578:G580)</f>
        <v>135.836</v>
      </c>
      <c r="H577" s="43">
        <f>G577/F577*100</f>
        <v>100</v>
      </c>
      <c r="I577" s="265"/>
      <c r="J577" s="52"/>
    </row>
    <row r="578" spans="1:10" s="3" customFormat="1" ht="24.75" customHeight="1">
      <c r="A578" s="341"/>
      <c r="B578" s="342"/>
      <c r="C578" s="409"/>
      <c r="D578" s="339"/>
      <c r="E578" s="9" t="s">
        <v>236</v>
      </c>
      <c r="F578" s="35">
        <v>0</v>
      </c>
      <c r="G578" s="35">
        <v>0</v>
      </c>
      <c r="H578" s="43">
        <v>0</v>
      </c>
      <c r="I578" s="265"/>
      <c r="J578" s="52"/>
    </row>
    <row r="579" spans="1:10" s="3" customFormat="1" ht="24.75" customHeight="1">
      <c r="A579" s="341"/>
      <c r="B579" s="342"/>
      <c r="C579" s="409"/>
      <c r="D579" s="339"/>
      <c r="E579" s="9" t="s">
        <v>197</v>
      </c>
      <c r="F579" s="35">
        <v>0</v>
      </c>
      <c r="G579" s="35">
        <v>0</v>
      </c>
      <c r="H579" s="43">
        <v>0</v>
      </c>
      <c r="I579" s="265"/>
      <c r="J579" s="52"/>
    </row>
    <row r="580" spans="1:10" s="3" customFormat="1" ht="24.75" customHeight="1">
      <c r="A580" s="341"/>
      <c r="B580" s="342"/>
      <c r="C580" s="409"/>
      <c r="D580" s="340"/>
      <c r="E580" s="9" t="s">
        <v>198</v>
      </c>
      <c r="F580" s="35">
        <v>135.836</v>
      </c>
      <c r="G580" s="35">
        <v>135.836</v>
      </c>
      <c r="H580" s="43">
        <f>G580/F580*100</f>
        <v>100</v>
      </c>
      <c r="I580" s="266"/>
      <c r="J580" s="52"/>
    </row>
    <row r="581" spans="1:10" s="3" customFormat="1" ht="24.75" customHeight="1" hidden="1">
      <c r="A581" s="341" t="s">
        <v>287</v>
      </c>
      <c r="B581" s="342" t="s">
        <v>561</v>
      </c>
      <c r="C581" s="409" t="s">
        <v>212</v>
      </c>
      <c r="D581" s="338"/>
      <c r="E581" s="10" t="s">
        <v>191</v>
      </c>
      <c r="F581" s="34">
        <f>SUM(F582:F584)</f>
        <v>0</v>
      </c>
      <c r="G581" s="34">
        <f>SUM(G582:G584)</f>
        <v>0</v>
      </c>
      <c r="H581" s="43">
        <v>0</v>
      </c>
      <c r="I581" s="267"/>
      <c r="J581" s="52"/>
    </row>
    <row r="582" spans="1:10" s="3" customFormat="1" ht="24.75" customHeight="1" hidden="1">
      <c r="A582" s="341"/>
      <c r="B582" s="342"/>
      <c r="C582" s="409"/>
      <c r="D582" s="339"/>
      <c r="E582" s="9" t="s">
        <v>236</v>
      </c>
      <c r="F582" s="35">
        <v>0</v>
      </c>
      <c r="G582" s="35">
        <v>0</v>
      </c>
      <c r="H582" s="43">
        <v>0</v>
      </c>
      <c r="I582" s="267"/>
      <c r="J582" s="52"/>
    </row>
    <row r="583" spans="1:10" s="3" customFormat="1" ht="24.75" customHeight="1" hidden="1">
      <c r="A583" s="341"/>
      <c r="B583" s="342"/>
      <c r="C583" s="409"/>
      <c r="D583" s="339"/>
      <c r="E583" s="9" t="s">
        <v>197</v>
      </c>
      <c r="F583" s="157">
        <v>0</v>
      </c>
      <c r="G583" s="157">
        <v>0</v>
      </c>
      <c r="H583" s="43">
        <v>0</v>
      </c>
      <c r="I583" s="267"/>
      <c r="J583" s="52"/>
    </row>
    <row r="584" spans="1:10" s="3" customFormat="1" ht="24.75" customHeight="1" hidden="1">
      <c r="A584" s="341"/>
      <c r="B584" s="342"/>
      <c r="C584" s="409"/>
      <c r="D584" s="340"/>
      <c r="E584" s="9" t="s">
        <v>198</v>
      </c>
      <c r="F584" s="157">
        <v>0</v>
      </c>
      <c r="G584" s="157">
        <v>0</v>
      </c>
      <c r="H584" s="43">
        <v>0</v>
      </c>
      <c r="I584" s="267"/>
      <c r="J584" s="52"/>
    </row>
    <row r="585" spans="1:10" s="3" customFormat="1" ht="24.75" customHeight="1">
      <c r="A585" s="391" t="s">
        <v>224</v>
      </c>
      <c r="B585" s="402" t="s">
        <v>796</v>
      </c>
      <c r="C585" s="408" t="s">
        <v>212</v>
      </c>
      <c r="D585" s="364"/>
      <c r="E585" s="11" t="s">
        <v>191</v>
      </c>
      <c r="F585" s="26">
        <f>SUM(F586:F588)</f>
        <v>94.681</v>
      </c>
      <c r="G585" s="26">
        <f>SUM(G586:G588)</f>
        <v>94.681</v>
      </c>
      <c r="H585" s="41">
        <f>G585/F585*100</f>
        <v>100</v>
      </c>
      <c r="I585" s="432" t="s">
        <v>337</v>
      </c>
      <c r="J585" s="52">
        <f>G585/F585</f>
        <v>1</v>
      </c>
    </row>
    <row r="586" spans="1:10" s="3" customFormat="1" ht="24.75" customHeight="1">
      <c r="A586" s="391"/>
      <c r="B586" s="403"/>
      <c r="C586" s="408"/>
      <c r="D586" s="365"/>
      <c r="E586" s="12" t="s">
        <v>236</v>
      </c>
      <c r="F586" s="26">
        <f aca="true" t="shared" si="37" ref="F586:G588">F590</f>
        <v>0</v>
      </c>
      <c r="G586" s="26">
        <f t="shared" si="37"/>
        <v>0</v>
      </c>
      <c r="H586" s="41">
        <v>0</v>
      </c>
      <c r="I586" s="433"/>
      <c r="J586" s="52"/>
    </row>
    <row r="587" spans="1:10" s="3" customFormat="1" ht="24.75" customHeight="1">
      <c r="A587" s="391"/>
      <c r="B587" s="403"/>
      <c r="C587" s="408"/>
      <c r="D587" s="365"/>
      <c r="E587" s="12" t="s">
        <v>197</v>
      </c>
      <c r="F587" s="26">
        <f t="shared" si="37"/>
        <v>0</v>
      </c>
      <c r="G587" s="26">
        <f t="shared" si="37"/>
        <v>0</v>
      </c>
      <c r="H587" s="41">
        <v>0</v>
      </c>
      <c r="I587" s="433"/>
      <c r="J587" s="52"/>
    </row>
    <row r="588" spans="1:10" s="3" customFormat="1" ht="24.75" customHeight="1">
      <c r="A588" s="391"/>
      <c r="B588" s="403"/>
      <c r="C588" s="410"/>
      <c r="D588" s="366"/>
      <c r="E588" s="12" t="s">
        <v>198</v>
      </c>
      <c r="F588" s="26">
        <f t="shared" si="37"/>
        <v>94.681</v>
      </c>
      <c r="G588" s="26">
        <f t="shared" si="37"/>
        <v>94.681</v>
      </c>
      <c r="H588" s="41">
        <f>G588/F588*100</f>
        <v>100</v>
      </c>
      <c r="I588" s="434"/>
      <c r="J588" s="52"/>
    </row>
    <row r="589" spans="1:10" s="3" customFormat="1" ht="24.75" customHeight="1">
      <c r="A589" s="341" t="s">
        <v>288</v>
      </c>
      <c r="B589" s="342" t="s">
        <v>583</v>
      </c>
      <c r="C589" s="409" t="s">
        <v>212</v>
      </c>
      <c r="D589" s="338"/>
      <c r="E589" s="10" t="s">
        <v>191</v>
      </c>
      <c r="F589" s="34">
        <f>SUM(F590:F592)</f>
        <v>94.681</v>
      </c>
      <c r="G589" s="34">
        <f>SUM(G590:G592)</f>
        <v>94.681</v>
      </c>
      <c r="H589" s="43">
        <f>G589/F589*100</f>
        <v>100</v>
      </c>
      <c r="I589" s="267"/>
      <c r="J589" s="52"/>
    </row>
    <row r="590" spans="1:10" s="3" customFormat="1" ht="24.75" customHeight="1">
      <c r="A590" s="341"/>
      <c r="B590" s="342"/>
      <c r="C590" s="409"/>
      <c r="D590" s="339"/>
      <c r="E590" s="9" t="s">
        <v>236</v>
      </c>
      <c r="F590" s="35">
        <v>0</v>
      </c>
      <c r="G590" s="35">
        <v>0</v>
      </c>
      <c r="H590" s="43">
        <v>0</v>
      </c>
      <c r="I590" s="267"/>
      <c r="J590" s="52"/>
    </row>
    <row r="591" spans="1:10" s="3" customFormat="1" ht="24.75" customHeight="1">
      <c r="A591" s="341"/>
      <c r="B591" s="342"/>
      <c r="C591" s="409"/>
      <c r="D591" s="339"/>
      <c r="E591" s="9" t="s">
        <v>197</v>
      </c>
      <c r="F591" s="35">
        <v>0</v>
      </c>
      <c r="G591" s="35">
        <v>0</v>
      </c>
      <c r="H591" s="43">
        <v>0</v>
      </c>
      <c r="I591" s="267"/>
      <c r="J591" s="52"/>
    </row>
    <row r="592" spans="1:10" s="3" customFormat="1" ht="24.75" customHeight="1">
      <c r="A592" s="341"/>
      <c r="B592" s="342"/>
      <c r="C592" s="409"/>
      <c r="D592" s="340"/>
      <c r="E592" s="9" t="s">
        <v>198</v>
      </c>
      <c r="F592" s="35">
        <v>94.681</v>
      </c>
      <c r="G592" s="35">
        <v>94.681</v>
      </c>
      <c r="H592" s="43">
        <f>G592/F592*100</f>
        <v>100</v>
      </c>
      <c r="I592" s="267"/>
      <c r="J592" s="52"/>
    </row>
    <row r="593" spans="1:10" s="3" customFormat="1" ht="24.75" customHeight="1">
      <c r="A593" s="391" t="s">
        <v>225</v>
      </c>
      <c r="B593" s="411" t="s">
        <v>797</v>
      </c>
      <c r="C593" s="407" t="s">
        <v>212</v>
      </c>
      <c r="D593" s="364"/>
      <c r="E593" s="11" t="s">
        <v>191</v>
      </c>
      <c r="F593" s="26">
        <f>SUM(F594:F596)</f>
        <v>51536.219</v>
      </c>
      <c r="G593" s="26">
        <f>SUM(G594:G596)</f>
        <v>49780.12353</v>
      </c>
      <c r="H593" s="41">
        <f>G593/F593*100</f>
        <v>96.59250231376112</v>
      </c>
      <c r="I593" s="432" t="s">
        <v>803</v>
      </c>
      <c r="J593" s="52">
        <f>G593/F593</f>
        <v>0.9659250231376112</v>
      </c>
    </row>
    <row r="594" spans="1:10" s="3" customFormat="1" ht="24.75" customHeight="1">
      <c r="A594" s="391"/>
      <c r="B594" s="411"/>
      <c r="C594" s="408"/>
      <c r="D594" s="365"/>
      <c r="E594" s="12" t="s">
        <v>236</v>
      </c>
      <c r="F594" s="26">
        <f>F598+F602+F606+F610+F614+F618</f>
        <v>0</v>
      </c>
      <c r="G594" s="26">
        <f>G598+G602+G606+G610+G614+G618</f>
        <v>0</v>
      </c>
      <c r="H594" s="41">
        <v>0</v>
      </c>
      <c r="I594" s="433"/>
      <c r="J594" s="52"/>
    </row>
    <row r="595" spans="1:10" s="3" customFormat="1" ht="24.75" customHeight="1">
      <c r="A595" s="391"/>
      <c r="B595" s="411"/>
      <c r="C595" s="408"/>
      <c r="D595" s="365"/>
      <c r="E595" s="12" t="s">
        <v>197</v>
      </c>
      <c r="F595" s="26">
        <f>F599+F603+F607+F611+F615+F619</f>
        <v>0</v>
      </c>
      <c r="G595" s="26">
        <f>G599+G603+G607+G611+G615+G619</f>
        <v>0</v>
      </c>
      <c r="H595" s="41">
        <v>0</v>
      </c>
      <c r="I595" s="433"/>
      <c r="J595" s="52"/>
    </row>
    <row r="596" spans="1:10" s="3" customFormat="1" ht="24.75" customHeight="1">
      <c r="A596" s="391"/>
      <c r="B596" s="411"/>
      <c r="C596" s="408"/>
      <c r="D596" s="366"/>
      <c r="E596" s="12" t="s">
        <v>198</v>
      </c>
      <c r="F596" s="26">
        <f>F600+F604+F608+F612+F616+F620+F624</f>
        <v>51536.219</v>
      </c>
      <c r="G596" s="26">
        <f>G600+G604+G608+G612+G616+G620+G624</f>
        <v>49780.12353</v>
      </c>
      <c r="H596" s="41">
        <f>G596/F596*100</f>
        <v>96.59250231376112</v>
      </c>
      <c r="I596" s="434"/>
      <c r="J596" s="52"/>
    </row>
    <row r="597" spans="1:10" s="3" customFormat="1" ht="24.75" customHeight="1" hidden="1">
      <c r="A597" s="341" t="s">
        <v>289</v>
      </c>
      <c r="B597" s="342" t="s">
        <v>376</v>
      </c>
      <c r="C597" s="409" t="s">
        <v>212</v>
      </c>
      <c r="D597" s="338"/>
      <c r="E597" s="10" t="s">
        <v>191</v>
      </c>
      <c r="F597" s="34">
        <f>SUM(F598:F600)</f>
        <v>0</v>
      </c>
      <c r="G597" s="34">
        <f>SUM(G598:G600)</f>
        <v>0</v>
      </c>
      <c r="H597" s="43">
        <v>0</v>
      </c>
      <c r="I597" s="267"/>
      <c r="J597" s="52"/>
    </row>
    <row r="598" spans="1:10" s="3" customFormat="1" ht="24.75" customHeight="1" hidden="1">
      <c r="A598" s="341"/>
      <c r="B598" s="342"/>
      <c r="C598" s="409"/>
      <c r="D598" s="339"/>
      <c r="E598" s="9" t="s">
        <v>236</v>
      </c>
      <c r="F598" s="35">
        <v>0</v>
      </c>
      <c r="G598" s="35">
        <v>0</v>
      </c>
      <c r="H598" s="43">
        <v>0</v>
      </c>
      <c r="I598" s="267"/>
      <c r="J598" s="52"/>
    </row>
    <row r="599" spans="1:10" s="3" customFormat="1" ht="24.75" customHeight="1" hidden="1">
      <c r="A599" s="341"/>
      <c r="B599" s="342"/>
      <c r="C599" s="409"/>
      <c r="D599" s="339"/>
      <c r="E599" s="9" t="s">
        <v>197</v>
      </c>
      <c r="F599" s="35">
        <v>0</v>
      </c>
      <c r="G599" s="35">
        <v>0</v>
      </c>
      <c r="H599" s="43">
        <v>0</v>
      </c>
      <c r="I599" s="267"/>
      <c r="J599" s="52"/>
    </row>
    <row r="600" spans="1:10" s="3" customFormat="1" ht="24.75" customHeight="1" hidden="1">
      <c r="A600" s="341"/>
      <c r="B600" s="342"/>
      <c r="C600" s="409"/>
      <c r="D600" s="340"/>
      <c r="E600" s="9" t="s">
        <v>198</v>
      </c>
      <c r="F600" s="35">
        <v>0</v>
      </c>
      <c r="G600" s="35">
        <v>0</v>
      </c>
      <c r="H600" s="43">
        <v>0</v>
      </c>
      <c r="I600" s="267"/>
      <c r="J600" s="52"/>
    </row>
    <row r="601" spans="1:10" s="3" customFormat="1" ht="24.75" customHeight="1" hidden="1">
      <c r="A601" s="341" t="s">
        <v>290</v>
      </c>
      <c r="B601" s="342" t="s">
        <v>377</v>
      </c>
      <c r="C601" s="409" t="s">
        <v>212</v>
      </c>
      <c r="D601" s="338"/>
      <c r="E601" s="10" t="s">
        <v>191</v>
      </c>
      <c r="F601" s="34">
        <f>SUM(F602:F604)</f>
        <v>0</v>
      </c>
      <c r="G601" s="34">
        <f>SUM(G602:G604)</f>
        <v>0</v>
      </c>
      <c r="H601" s="43" t="e">
        <f>G601/F601*100</f>
        <v>#DIV/0!</v>
      </c>
      <c r="I601" s="267"/>
      <c r="J601" s="52"/>
    </row>
    <row r="602" spans="1:10" s="3" customFormat="1" ht="24.75" customHeight="1" hidden="1">
      <c r="A602" s="341"/>
      <c r="B602" s="342"/>
      <c r="C602" s="409"/>
      <c r="D602" s="339"/>
      <c r="E602" s="9" t="s">
        <v>236</v>
      </c>
      <c r="F602" s="35">
        <v>0</v>
      </c>
      <c r="G602" s="35">
        <v>0</v>
      </c>
      <c r="H602" s="43">
        <v>0</v>
      </c>
      <c r="I602" s="267"/>
      <c r="J602" s="52"/>
    </row>
    <row r="603" spans="1:10" s="3" customFormat="1" ht="24.75" customHeight="1" hidden="1">
      <c r="A603" s="341"/>
      <c r="B603" s="342"/>
      <c r="C603" s="409"/>
      <c r="D603" s="339"/>
      <c r="E603" s="9" t="s">
        <v>197</v>
      </c>
      <c r="F603" s="35">
        <v>0</v>
      </c>
      <c r="G603" s="35">
        <v>0</v>
      </c>
      <c r="H603" s="43">
        <v>0</v>
      </c>
      <c r="I603" s="267"/>
      <c r="J603" s="52"/>
    </row>
    <row r="604" spans="1:10" s="3" customFormat="1" ht="24.75" customHeight="1" hidden="1">
      <c r="A604" s="341"/>
      <c r="B604" s="342"/>
      <c r="C604" s="409"/>
      <c r="D604" s="340"/>
      <c r="E604" s="9" t="s">
        <v>198</v>
      </c>
      <c r="F604" s="35">
        <v>0</v>
      </c>
      <c r="G604" s="35">
        <v>0</v>
      </c>
      <c r="H604" s="43" t="e">
        <f>G604/F604*100</f>
        <v>#DIV/0!</v>
      </c>
      <c r="I604" s="267"/>
      <c r="J604" s="52"/>
    </row>
    <row r="605" spans="1:10" s="3" customFormat="1" ht="24.75" customHeight="1">
      <c r="A605" s="354" t="s">
        <v>289</v>
      </c>
      <c r="B605" s="342" t="s">
        <v>799</v>
      </c>
      <c r="C605" s="409" t="s">
        <v>212</v>
      </c>
      <c r="D605" s="338"/>
      <c r="E605" s="10" t="s">
        <v>191</v>
      </c>
      <c r="F605" s="34">
        <f>SUM(F606:F608)</f>
        <v>16723.603</v>
      </c>
      <c r="G605" s="34">
        <f>SUM(G606:G608)</f>
        <v>16723.603</v>
      </c>
      <c r="H605" s="43">
        <f>G605/F605*100</f>
        <v>100</v>
      </c>
      <c r="I605" s="267"/>
      <c r="J605" s="52"/>
    </row>
    <row r="606" spans="1:10" s="3" customFormat="1" ht="24.75" customHeight="1">
      <c r="A606" s="355"/>
      <c r="B606" s="342"/>
      <c r="C606" s="409"/>
      <c r="D606" s="339"/>
      <c r="E606" s="9" t="s">
        <v>236</v>
      </c>
      <c r="F606" s="35">
        <v>0</v>
      </c>
      <c r="G606" s="35">
        <v>0</v>
      </c>
      <c r="H606" s="43">
        <v>0</v>
      </c>
      <c r="I606" s="267"/>
      <c r="J606" s="52"/>
    </row>
    <row r="607" spans="1:10" s="3" customFormat="1" ht="24.75" customHeight="1">
      <c r="A607" s="355"/>
      <c r="B607" s="342"/>
      <c r="C607" s="409"/>
      <c r="D607" s="339"/>
      <c r="E607" s="9" t="s">
        <v>197</v>
      </c>
      <c r="F607" s="35">
        <v>0</v>
      </c>
      <c r="G607" s="35">
        <v>0</v>
      </c>
      <c r="H607" s="43">
        <v>0</v>
      </c>
      <c r="I607" s="267"/>
      <c r="J607" s="52"/>
    </row>
    <row r="608" spans="1:10" s="3" customFormat="1" ht="24.75" customHeight="1">
      <c r="A608" s="356"/>
      <c r="B608" s="342"/>
      <c r="C608" s="409"/>
      <c r="D608" s="340"/>
      <c r="E608" s="9" t="s">
        <v>198</v>
      </c>
      <c r="F608" s="35">
        <v>16723.603</v>
      </c>
      <c r="G608" s="35">
        <v>16723.603</v>
      </c>
      <c r="H608" s="43">
        <f>G608/F608*100</f>
        <v>100</v>
      </c>
      <c r="I608" s="267"/>
      <c r="J608" s="52"/>
    </row>
    <row r="609" spans="1:10" s="3" customFormat="1" ht="24.75" customHeight="1">
      <c r="A609" s="354" t="s">
        <v>290</v>
      </c>
      <c r="B609" s="342" t="s">
        <v>800</v>
      </c>
      <c r="C609" s="409" t="s">
        <v>212</v>
      </c>
      <c r="D609" s="338"/>
      <c r="E609" s="10" t="s">
        <v>191</v>
      </c>
      <c r="F609" s="34">
        <f>SUM(F610:F612)</f>
        <v>21478.831</v>
      </c>
      <c r="G609" s="34">
        <f>SUM(G610:G612)</f>
        <v>19722.73553</v>
      </c>
      <c r="H609" s="43">
        <f>G609/F609*100</f>
        <v>91.82406402843806</v>
      </c>
      <c r="I609" s="267"/>
      <c r="J609" s="52"/>
    </row>
    <row r="610" spans="1:10" s="3" customFormat="1" ht="24.75" customHeight="1">
      <c r="A610" s="355"/>
      <c r="B610" s="342"/>
      <c r="C610" s="409"/>
      <c r="D610" s="339"/>
      <c r="E610" s="9" t="s">
        <v>236</v>
      </c>
      <c r="F610" s="35">
        <v>0</v>
      </c>
      <c r="G610" s="35">
        <v>0</v>
      </c>
      <c r="H610" s="43">
        <v>0</v>
      </c>
      <c r="I610" s="267"/>
      <c r="J610" s="52"/>
    </row>
    <row r="611" spans="1:10" s="3" customFormat="1" ht="24.75" customHeight="1">
      <c r="A611" s="355"/>
      <c r="B611" s="342"/>
      <c r="C611" s="409"/>
      <c r="D611" s="339"/>
      <c r="E611" s="9" t="s">
        <v>197</v>
      </c>
      <c r="F611" s="35">
        <v>0</v>
      </c>
      <c r="G611" s="35">
        <v>0</v>
      </c>
      <c r="H611" s="43">
        <v>0</v>
      </c>
      <c r="I611" s="267"/>
      <c r="J611" s="52"/>
    </row>
    <row r="612" spans="1:10" s="3" customFormat="1" ht="24.75" customHeight="1">
      <c r="A612" s="356"/>
      <c r="B612" s="342"/>
      <c r="C612" s="409"/>
      <c r="D612" s="340"/>
      <c r="E612" s="9" t="s">
        <v>198</v>
      </c>
      <c r="F612" s="35">
        <v>21478.831</v>
      </c>
      <c r="G612" s="35">
        <v>19722.73553</v>
      </c>
      <c r="H612" s="43">
        <f>G612/F612*100</f>
        <v>91.82406402843806</v>
      </c>
      <c r="I612" s="267"/>
      <c r="J612" s="52"/>
    </row>
    <row r="613" spans="1:10" s="3" customFormat="1" ht="24.75" customHeight="1" hidden="1">
      <c r="A613" s="354" t="s">
        <v>293</v>
      </c>
      <c r="B613" s="342" t="s">
        <v>378</v>
      </c>
      <c r="C613" s="409" t="s">
        <v>212</v>
      </c>
      <c r="D613" s="338"/>
      <c r="E613" s="10" t="s">
        <v>191</v>
      </c>
      <c r="F613" s="34">
        <f>SUM(F614:F616)</f>
        <v>0</v>
      </c>
      <c r="G613" s="34">
        <f>SUM(G614:G616)</f>
        <v>0</v>
      </c>
      <c r="H613" s="43" t="e">
        <f>G613/F613*100</f>
        <v>#DIV/0!</v>
      </c>
      <c r="I613" s="267"/>
      <c r="J613" s="52"/>
    </row>
    <row r="614" spans="1:10" s="3" customFormat="1" ht="24.75" customHeight="1" hidden="1">
      <c r="A614" s="355"/>
      <c r="B614" s="342"/>
      <c r="C614" s="409"/>
      <c r="D614" s="339"/>
      <c r="E614" s="9" t="s">
        <v>236</v>
      </c>
      <c r="F614" s="35">
        <v>0</v>
      </c>
      <c r="G614" s="35">
        <v>0</v>
      </c>
      <c r="H614" s="43">
        <v>0</v>
      </c>
      <c r="I614" s="267"/>
      <c r="J614" s="52"/>
    </row>
    <row r="615" spans="1:10" s="3" customFormat="1" ht="24.75" customHeight="1" hidden="1">
      <c r="A615" s="355"/>
      <c r="B615" s="342"/>
      <c r="C615" s="409"/>
      <c r="D615" s="339"/>
      <c r="E615" s="9" t="s">
        <v>197</v>
      </c>
      <c r="F615" s="35">
        <v>0</v>
      </c>
      <c r="G615" s="35">
        <v>0</v>
      </c>
      <c r="H615" s="43">
        <v>0</v>
      </c>
      <c r="I615" s="267"/>
      <c r="J615" s="52"/>
    </row>
    <row r="616" spans="1:10" s="3" customFormat="1" ht="24.75" customHeight="1" hidden="1">
      <c r="A616" s="356"/>
      <c r="B616" s="342"/>
      <c r="C616" s="409"/>
      <c r="D616" s="340"/>
      <c r="E616" s="9" t="s">
        <v>198</v>
      </c>
      <c r="F616" s="35">
        <v>0</v>
      </c>
      <c r="G616" s="35">
        <v>0</v>
      </c>
      <c r="H616" s="43" t="e">
        <f>G616/F616*100</f>
        <v>#DIV/0!</v>
      </c>
      <c r="I616" s="267"/>
      <c r="J616" s="52"/>
    </row>
    <row r="617" spans="1:10" s="3" customFormat="1" ht="24.75" customHeight="1">
      <c r="A617" s="354" t="s">
        <v>291</v>
      </c>
      <c r="B617" s="342" t="s">
        <v>801</v>
      </c>
      <c r="C617" s="409" t="s">
        <v>212</v>
      </c>
      <c r="D617" s="338"/>
      <c r="E617" s="10" t="s">
        <v>191</v>
      </c>
      <c r="F617" s="34">
        <f>SUM(F618:F620)</f>
        <v>1990</v>
      </c>
      <c r="G617" s="34">
        <f>SUM(G618:G620)</f>
        <v>1990</v>
      </c>
      <c r="H617" s="43">
        <f>G617/F617*100</f>
        <v>100</v>
      </c>
      <c r="I617" s="267"/>
      <c r="J617" s="52"/>
    </row>
    <row r="618" spans="1:10" s="3" customFormat="1" ht="24.75" customHeight="1">
      <c r="A618" s="355"/>
      <c r="B618" s="342"/>
      <c r="C618" s="409"/>
      <c r="D618" s="339"/>
      <c r="E618" s="9" t="s">
        <v>236</v>
      </c>
      <c r="F618" s="35">
        <v>0</v>
      </c>
      <c r="G618" s="35">
        <v>0</v>
      </c>
      <c r="H618" s="43">
        <v>0</v>
      </c>
      <c r="I618" s="267"/>
      <c r="J618" s="52"/>
    </row>
    <row r="619" spans="1:10" s="3" customFormat="1" ht="24.75" customHeight="1">
      <c r="A619" s="355"/>
      <c r="B619" s="342"/>
      <c r="C619" s="409"/>
      <c r="D619" s="339"/>
      <c r="E619" s="9" t="s">
        <v>197</v>
      </c>
      <c r="F619" s="35">
        <v>0</v>
      </c>
      <c r="G619" s="35">
        <v>0</v>
      </c>
      <c r="H619" s="43">
        <v>0</v>
      </c>
      <c r="I619" s="267"/>
      <c r="J619" s="52"/>
    </row>
    <row r="620" spans="1:10" s="3" customFormat="1" ht="24.75" customHeight="1">
      <c r="A620" s="356"/>
      <c r="B620" s="342"/>
      <c r="C620" s="409"/>
      <c r="D620" s="340"/>
      <c r="E620" s="9" t="s">
        <v>198</v>
      </c>
      <c r="F620" s="35">
        <v>1990</v>
      </c>
      <c r="G620" s="35">
        <v>1990</v>
      </c>
      <c r="H620" s="43">
        <f>G620/F620*100</f>
        <v>100</v>
      </c>
      <c r="I620" s="267"/>
      <c r="J620" s="52"/>
    </row>
    <row r="621" spans="1:10" s="3" customFormat="1" ht="24.75" customHeight="1">
      <c r="A621" s="354" t="s">
        <v>292</v>
      </c>
      <c r="B621" s="342" t="s">
        <v>802</v>
      </c>
      <c r="C621" s="409" t="s">
        <v>212</v>
      </c>
      <c r="D621" s="338"/>
      <c r="E621" s="10" t="s">
        <v>191</v>
      </c>
      <c r="F621" s="34">
        <f>SUM(F622:F624)</f>
        <v>11343.785</v>
      </c>
      <c r="G621" s="34">
        <f>SUM(G622:G624)</f>
        <v>11343.785</v>
      </c>
      <c r="H621" s="43">
        <f>G621/F621*100</f>
        <v>100</v>
      </c>
      <c r="I621" s="267"/>
      <c r="J621" s="52"/>
    </row>
    <row r="622" spans="1:10" s="3" customFormat="1" ht="24.75" customHeight="1">
      <c r="A622" s="355"/>
      <c r="B622" s="342"/>
      <c r="C622" s="409"/>
      <c r="D622" s="339"/>
      <c r="E622" s="9" t="s">
        <v>236</v>
      </c>
      <c r="F622" s="35">
        <v>0</v>
      </c>
      <c r="G622" s="35">
        <v>0</v>
      </c>
      <c r="H622" s="43">
        <v>0</v>
      </c>
      <c r="I622" s="267"/>
      <c r="J622" s="52"/>
    </row>
    <row r="623" spans="1:10" s="3" customFormat="1" ht="24.75" customHeight="1">
      <c r="A623" s="355"/>
      <c r="B623" s="342"/>
      <c r="C623" s="409"/>
      <c r="D623" s="339"/>
      <c r="E623" s="9" t="s">
        <v>197</v>
      </c>
      <c r="F623" s="35">
        <v>0</v>
      </c>
      <c r="G623" s="35">
        <v>0</v>
      </c>
      <c r="H623" s="43">
        <v>0</v>
      </c>
      <c r="I623" s="267"/>
      <c r="J623" s="52"/>
    </row>
    <row r="624" spans="1:10" s="3" customFormat="1" ht="24.75" customHeight="1">
      <c r="A624" s="356"/>
      <c r="B624" s="342"/>
      <c r="C624" s="409"/>
      <c r="D624" s="340"/>
      <c r="E624" s="9" t="s">
        <v>198</v>
      </c>
      <c r="F624" s="35">
        <v>11343.785</v>
      </c>
      <c r="G624" s="35">
        <v>11343.785</v>
      </c>
      <c r="H624" s="43">
        <f>G624/F624*100</f>
        <v>100</v>
      </c>
      <c r="I624" s="267"/>
      <c r="J624" s="52"/>
    </row>
    <row r="625" spans="1:10" s="3" customFormat="1" ht="24.75" customHeight="1">
      <c r="A625" s="390" t="s">
        <v>226</v>
      </c>
      <c r="B625" s="402" t="s">
        <v>782</v>
      </c>
      <c r="C625" s="408" t="s">
        <v>212</v>
      </c>
      <c r="D625" s="364"/>
      <c r="E625" s="11" t="s">
        <v>191</v>
      </c>
      <c r="F625" s="26">
        <f>SUM(F626:F628)</f>
        <v>143.894</v>
      </c>
      <c r="G625" s="26">
        <f>SUM(G626:G628)</f>
        <v>0</v>
      </c>
      <c r="H625" s="41">
        <f>G625/F625*100</f>
        <v>0</v>
      </c>
      <c r="I625" s="432" t="s">
        <v>790</v>
      </c>
      <c r="J625" s="52">
        <f>G625/F625</f>
        <v>0</v>
      </c>
    </row>
    <row r="626" spans="1:10" s="3" customFormat="1" ht="24.75" customHeight="1">
      <c r="A626" s="391"/>
      <c r="B626" s="403"/>
      <c r="C626" s="408"/>
      <c r="D626" s="365"/>
      <c r="E626" s="12" t="s">
        <v>236</v>
      </c>
      <c r="F626" s="26">
        <f aca="true" t="shared" si="38" ref="F626:G628">F630+F634+F638+F642+F646+F650+F654</f>
        <v>0</v>
      </c>
      <c r="G626" s="26">
        <f t="shared" si="38"/>
        <v>0</v>
      </c>
      <c r="H626" s="41">
        <v>0</v>
      </c>
      <c r="I626" s="433"/>
      <c r="J626" s="52"/>
    </row>
    <row r="627" spans="1:10" s="3" customFormat="1" ht="24.75" customHeight="1">
      <c r="A627" s="391"/>
      <c r="B627" s="403"/>
      <c r="C627" s="408"/>
      <c r="D627" s="365"/>
      <c r="E627" s="12" t="s">
        <v>197</v>
      </c>
      <c r="F627" s="26">
        <f t="shared" si="38"/>
        <v>0</v>
      </c>
      <c r="G627" s="26">
        <f t="shared" si="38"/>
        <v>0</v>
      </c>
      <c r="H627" s="41">
        <v>0</v>
      </c>
      <c r="I627" s="433"/>
      <c r="J627" s="52"/>
    </row>
    <row r="628" spans="1:10" s="3" customFormat="1" ht="24.75" customHeight="1">
      <c r="A628" s="392"/>
      <c r="B628" s="404"/>
      <c r="C628" s="408"/>
      <c r="D628" s="366"/>
      <c r="E628" s="12" t="s">
        <v>198</v>
      </c>
      <c r="F628" s="26">
        <f t="shared" si="38"/>
        <v>143.894</v>
      </c>
      <c r="G628" s="26">
        <f t="shared" si="38"/>
        <v>0</v>
      </c>
      <c r="H628" s="41">
        <f>G628/F628*100</f>
        <v>0</v>
      </c>
      <c r="I628" s="434"/>
      <c r="J628" s="52"/>
    </row>
    <row r="629" spans="1:10" s="3" customFormat="1" ht="24.75" customHeight="1" hidden="1">
      <c r="A629" s="341" t="s">
        <v>294</v>
      </c>
      <c r="B629" s="405" t="s">
        <v>783</v>
      </c>
      <c r="C629" s="412" t="s">
        <v>212</v>
      </c>
      <c r="D629" s="361"/>
      <c r="E629" s="32" t="s">
        <v>191</v>
      </c>
      <c r="F629" s="34">
        <f>SUM(F630:F632)</f>
        <v>0</v>
      </c>
      <c r="G629" s="34">
        <f>SUM(G630:G632)</f>
        <v>0</v>
      </c>
      <c r="H629" s="43">
        <v>0</v>
      </c>
      <c r="I629" s="271"/>
      <c r="J629" s="52"/>
    </row>
    <row r="630" spans="1:10" s="3" customFormat="1" ht="24.75" customHeight="1" hidden="1">
      <c r="A630" s="341"/>
      <c r="B630" s="405"/>
      <c r="C630" s="412"/>
      <c r="D630" s="362"/>
      <c r="E630" s="33" t="s">
        <v>236</v>
      </c>
      <c r="F630" s="35">
        <v>0</v>
      </c>
      <c r="G630" s="35">
        <v>0</v>
      </c>
      <c r="H630" s="43">
        <v>0</v>
      </c>
      <c r="I630" s="271"/>
      <c r="J630" s="52"/>
    </row>
    <row r="631" spans="1:10" s="3" customFormat="1" ht="24.75" customHeight="1" hidden="1">
      <c r="A631" s="341"/>
      <c r="B631" s="405"/>
      <c r="C631" s="412"/>
      <c r="D631" s="362"/>
      <c r="E631" s="33" t="s">
        <v>197</v>
      </c>
      <c r="F631" s="35">
        <v>0</v>
      </c>
      <c r="G631" s="35">
        <v>0</v>
      </c>
      <c r="H631" s="43">
        <v>0</v>
      </c>
      <c r="I631" s="271"/>
      <c r="J631" s="52"/>
    </row>
    <row r="632" spans="1:10" s="3" customFormat="1" ht="24.75" customHeight="1" hidden="1">
      <c r="A632" s="341"/>
      <c r="B632" s="405"/>
      <c r="C632" s="412"/>
      <c r="D632" s="363"/>
      <c r="E632" s="33" t="s">
        <v>198</v>
      </c>
      <c r="F632" s="35">
        <v>0</v>
      </c>
      <c r="G632" s="35">
        <v>0</v>
      </c>
      <c r="H632" s="43">
        <v>0</v>
      </c>
      <c r="I632" s="271"/>
      <c r="J632" s="52"/>
    </row>
    <row r="633" spans="1:10" s="3" customFormat="1" ht="24.75" customHeight="1" hidden="1">
      <c r="A633" s="341" t="s">
        <v>295</v>
      </c>
      <c r="B633" s="342" t="s">
        <v>784</v>
      </c>
      <c r="C633" s="409" t="s">
        <v>212</v>
      </c>
      <c r="D633" s="338"/>
      <c r="E633" s="10" t="s">
        <v>191</v>
      </c>
      <c r="F633" s="34">
        <f>SUM(F634:F636)</f>
        <v>0</v>
      </c>
      <c r="G633" s="34">
        <f>SUM(G634:G636)</f>
        <v>0</v>
      </c>
      <c r="H633" s="43">
        <v>0</v>
      </c>
      <c r="I633" s="271"/>
      <c r="J633" s="52"/>
    </row>
    <row r="634" spans="1:10" s="3" customFormat="1" ht="24.75" customHeight="1" hidden="1">
      <c r="A634" s="341"/>
      <c r="B634" s="342"/>
      <c r="C634" s="409"/>
      <c r="D634" s="339"/>
      <c r="E634" s="9" t="s">
        <v>236</v>
      </c>
      <c r="F634" s="35">
        <v>0</v>
      </c>
      <c r="G634" s="35">
        <v>0</v>
      </c>
      <c r="H634" s="43">
        <v>0</v>
      </c>
      <c r="I634" s="271"/>
      <c r="J634" s="52"/>
    </row>
    <row r="635" spans="1:10" s="3" customFormat="1" ht="24.75" customHeight="1" hidden="1">
      <c r="A635" s="341"/>
      <c r="B635" s="342"/>
      <c r="C635" s="409"/>
      <c r="D635" s="339"/>
      <c r="E635" s="9" t="s">
        <v>197</v>
      </c>
      <c r="F635" s="35">
        <v>0</v>
      </c>
      <c r="G635" s="35">
        <v>0</v>
      </c>
      <c r="H635" s="43">
        <v>0</v>
      </c>
      <c r="I635" s="271"/>
      <c r="J635" s="52"/>
    </row>
    <row r="636" spans="1:10" s="3" customFormat="1" ht="24.75" customHeight="1" hidden="1">
      <c r="A636" s="341"/>
      <c r="B636" s="342"/>
      <c r="C636" s="409"/>
      <c r="D636" s="340"/>
      <c r="E636" s="9" t="s">
        <v>198</v>
      </c>
      <c r="F636" s="35">
        <v>0</v>
      </c>
      <c r="G636" s="35">
        <v>0</v>
      </c>
      <c r="H636" s="43">
        <v>0</v>
      </c>
      <c r="I636" s="271"/>
      <c r="J636" s="52"/>
    </row>
    <row r="637" spans="1:10" s="3" customFormat="1" ht="24.75" customHeight="1" hidden="1">
      <c r="A637" s="341" t="s">
        <v>379</v>
      </c>
      <c r="B637" s="342" t="s">
        <v>785</v>
      </c>
      <c r="C637" s="409" t="s">
        <v>212</v>
      </c>
      <c r="D637" s="338"/>
      <c r="E637" s="10" t="s">
        <v>191</v>
      </c>
      <c r="F637" s="34">
        <f>SUM(F638:F640)</f>
        <v>0</v>
      </c>
      <c r="G637" s="34">
        <f>SUM(G638:G640)</f>
        <v>0</v>
      </c>
      <c r="H637" s="43">
        <v>0</v>
      </c>
      <c r="I637" s="271"/>
      <c r="J637" s="52"/>
    </row>
    <row r="638" spans="1:10" s="3" customFormat="1" ht="24.75" customHeight="1" hidden="1">
      <c r="A638" s="341"/>
      <c r="B638" s="342"/>
      <c r="C638" s="409"/>
      <c r="D638" s="339"/>
      <c r="E638" s="9" t="s">
        <v>236</v>
      </c>
      <c r="F638" s="35">
        <v>0</v>
      </c>
      <c r="G638" s="35">
        <v>0</v>
      </c>
      <c r="H638" s="43">
        <v>0</v>
      </c>
      <c r="I638" s="271"/>
      <c r="J638" s="52"/>
    </row>
    <row r="639" spans="1:10" s="3" customFormat="1" ht="24.75" customHeight="1" hidden="1">
      <c r="A639" s="341"/>
      <c r="B639" s="342"/>
      <c r="C639" s="409"/>
      <c r="D639" s="339"/>
      <c r="E639" s="9" t="s">
        <v>197</v>
      </c>
      <c r="F639" s="35">
        <v>0</v>
      </c>
      <c r="G639" s="35">
        <v>0</v>
      </c>
      <c r="H639" s="43">
        <v>0</v>
      </c>
      <c r="I639" s="271"/>
      <c r="J639" s="52"/>
    </row>
    <row r="640" spans="1:10" s="3" customFormat="1" ht="24.75" customHeight="1" hidden="1">
      <c r="A640" s="341"/>
      <c r="B640" s="342"/>
      <c r="C640" s="409"/>
      <c r="D640" s="340"/>
      <c r="E640" s="9" t="s">
        <v>198</v>
      </c>
      <c r="F640" s="35">
        <v>0</v>
      </c>
      <c r="G640" s="35">
        <v>0</v>
      </c>
      <c r="H640" s="43">
        <v>0</v>
      </c>
      <c r="I640" s="271"/>
      <c r="J640" s="52"/>
    </row>
    <row r="641" spans="1:10" s="3" customFormat="1" ht="24.75" customHeight="1">
      <c r="A641" s="406" t="s">
        <v>380</v>
      </c>
      <c r="B641" s="405" t="s">
        <v>786</v>
      </c>
      <c r="C641" s="412" t="s">
        <v>212</v>
      </c>
      <c r="D641" s="360"/>
      <c r="E641" s="32" t="s">
        <v>191</v>
      </c>
      <c r="F641" s="34">
        <f>SUM(F642:F644)</f>
        <v>143.894</v>
      </c>
      <c r="G641" s="34">
        <f>SUM(G642:G644)</f>
        <v>0</v>
      </c>
      <c r="H641" s="43">
        <v>0</v>
      </c>
      <c r="I641" s="271"/>
      <c r="J641" s="52"/>
    </row>
    <row r="642" spans="1:10" s="3" customFormat="1" ht="24.75" customHeight="1">
      <c r="A642" s="406"/>
      <c r="B642" s="405"/>
      <c r="C642" s="412"/>
      <c r="D642" s="360"/>
      <c r="E642" s="33" t="s">
        <v>236</v>
      </c>
      <c r="F642" s="35">
        <v>0</v>
      </c>
      <c r="G642" s="35">
        <v>0</v>
      </c>
      <c r="H642" s="43">
        <v>0</v>
      </c>
      <c r="I642" s="271"/>
      <c r="J642" s="52"/>
    </row>
    <row r="643" spans="1:10" s="3" customFormat="1" ht="24.75" customHeight="1">
      <c r="A643" s="406"/>
      <c r="B643" s="405"/>
      <c r="C643" s="412"/>
      <c r="D643" s="360"/>
      <c r="E643" s="33" t="s">
        <v>197</v>
      </c>
      <c r="F643" s="35">
        <v>0</v>
      </c>
      <c r="G643" s="35">
        <v>0</v>
      </c>
      <c r="H643" s="43">
        <v>0</v>
      </c>
      <c r="I643" s="271"/>
      <c r="J643" s="52"/>
    </row>
    <row r="644" spans="1:10" s="3" customFormat="1" ht="24.75" customHeight="1">
      <c r="A644" s="406"/>
      <c r="B644" s="405"/>
      <c r="C644" s="412"/>
      <c r="D644" s="360"/>
      <c r="E644" s="33" t="s">
        <v>198</v>
      </c>
      <c r="F644" s="35">
        <v>143.894</v>
      </c>
      <c r="G644" s="35">
        <v>0</v>
      </c>
      <c r="H644" s="43">
        <v>0</v>
      </c>
      <c r="I644" s="271"/>
      <c r="J644" s="52"/>
    </row>
    <row r="645" spans="1:10" s="3" customFormat="1" ht="24.75" customHeight="1" hidden="1">
      <c r="A645" s="451" t="s">
        <v>381</v>
      </c>
      <c r="B645" s="405" t="s">
        <v>787</v>
      </c>
      <c r="C645" s="412" t="s">
        <v>212</v>
      </c>
      <c r="D645" s="360"/>
      <c r="E645" s="32" t="s">
        <v>191</v>
      </c>
      <c r="F645" s="34">
        <f>SUM(F646:F648)</f>
        <v>0</v>
      </c>
      <c r="G645" s="34">
        <f>SUM(G646:G648)</f>
        <v>0</v>
      </c>
      <c r="H645" s="43">
        <v>0</v>
      </c>
      <c r="I645" s="271"/>
      <c r="J645" s="52"/>
    </row>
    <row r="646" spans="1:10" s="3" customFormat="1" ht="24.75" customHeight="1" hidden="1">
      <c r="A646" s="452"/>
      <c r="B646" s="405"/>
      <c r="C646" s="412"/>
      <c r="D646" s="360"/>
      <c r="E646" s="33" t="s">
        <v>236</v>
      </c>
      <c r="F646" s="35">
        <v>0</v>
      </c>
      <c r="G646" s="35">
        <v>0</v>
      </c>
      <c r="H646" s="43">
        <v>0</v>
      </c>
      <c r="I646" s="271"/>
      <c r="J646" s="52"/>
    </row>
    <row r="647" spans="1:10" s="3" customFormat="1" ht="24.75" customHeight="1" hidden="1">
      <c r="A647" s="452"/>
      <c r="B647" s="405"/>
      <c r="C647" s="412"/>
      <c r="D647" s="360"/>
      <c r="E647" s="33" t="s">
        <v>197</v>
      </c>
      <c r="F647" s="35">
        <v>0</v>
      </c>
      <c r="G647" s="35">
        <v>0</v>
      </c>
      <c r="H647" s="43">
        <v>0</v>
      </c>
      <c r="I647" s="271"/>
      <c r="J647" s="52"/>
    </row>
    <row r="648" spans="1:10" s="3" customFormat="1" ht="24.75" customHeight="1" hidden="1">
      <c r="A648" s="453"/>
      <c r="B648" s="405"/>
      <c r="C648" s="412"/>
      <c r="D648" s="360"/>
      <c r="E648" s="33" t="s">
        <v>198</v>
      </c>
      <c r="F648" s="35">
        <v>0</v>
      </c>
      <c r="G648" s="35">
        <v>0</v>
      </c>
      <c r="H648" s="43">
        <v>0</v>
      </c>
      <c r="I648" s="271"/>
      <c r="J648" s="52"/>
    </row>
    <row r="649" spans="1:10" s="3" customFormat="1" ht="24.75" customHeight="1" hidden="1">
      <c r="A649" s="406" t="s">
        <v>382</v>
      </c>
      <c r="B649" s="396" t="s">
        <v>788</v>
      </c>
      <c r="C649" s="479" t="s">
        <v>212</v>
      </c>
      <c r="D649" s="361"/>
      <c r="E649" s="32" t="s">
        <v>191</v>
      </c>
      <c r="F649" s="34">
        <f>SUM(F650:F652)</f>
        <v>0</v>
      </c>
      <c r="G649" s="34">
        <f>SUM(G650:G652)</f>
        <v>0</v>
      </c>
      <c r="H649" s="43">
        <v>0</v>
      </c>
      <c r="I649" s="271"/>
      <c r="J649" s="52"/>
    </row>
    <row r="650" spans="1:10" s="3" customFormat="1" ht="24.75" customHeight="1" hidden="1">
      <c r="A650" s="406"/>
      <c r="B650" s="397"/>
      <c r="C650" s="480"/>
      <c r="D650" s="362"/>
      <c r="E650" s="33" t="s">
        <v>236</v>
      </c>
      <c r="F650" s="35">
        <v>0</v>
      </c>
      <c r="G650" s="35">
        <v>0</v>
      </c>
      <c r="H650" s="43">
        <v>0</v>
      </c>
      <c r="I650" s="271"/>
      <c r="J650" s="52"/>
    </row>
    <row r="651" spans="1:10" s="3" customFormat="1" ht="24.75" customHeight="1" hidden="1">
      <c r="A651" s="406"/>
      <c r="B651" s="397"/>
      <c r="C651" s="480"/>
      <c r="D651" s="362"/>
      <c r="E651" s="33" t="s">
        <v>197</v>
      </c>
      <c r="F651" s="35">
        <v>0</v>
      </c>
      <c r="G651" s="35">
        <v>0</v>
      </c>
      <c r="H651" s="43">
        <v>0</v>
      </c>
      <c r="I651" s="271"/>
      <c r="J651" s="52"/>
    </row>
    <row r="652" spans="1:10" s="3" customFormat="1" ht="24.75" customHeight="1" hidden="1">
      <c r="A652" s="406"/>
      <c r="B652" s="398"/>
      <c r="C652" s="481"/>
      <c r="D652" s="363"/>
      <c r="E652" s="33" t="s">
        <v>198</v>
      </c>
      <c r="F652" s="35">
        <v>0</v>
      </c>
      <c r="G652" s="35">
        <v>0</v>
      </c>
      <c r="H652" s="43">
        <v>0</v>
      </c>
      <c r="I652" s="271"/>
      <c r="J652" s="52"/>
    </row>
    <row r="653" spans="1:10" s="3" customFormat="1" ht="24.75" customHeight="1" hidden="1">
      <c r="A653" s="406" t="s">
        <v>383</v>
      </c>
      <c r="B653" s="405" t="s">
        <v>789</v>
      </c>
      <c r="C653" s="412" t="s">
        <v>212</v>
      </c>
      <c r="D653" s="360"/>
      <c r="E653" s="32" t="s">
        <v>191</v>
      </c>
      <c r="F653" s="158">
        <f>SUM(F654:F656)</f>
        <v>0</v>
      </c>
      <c r="G653" s="158">
        <f>SUM(G654:G656)</f>
        <v>0</v>
      </c>
      <c r="H653" s="43">
        <v>0</v>
      </c>
      <c r="I653" s="271"/>
      <c r="J653" s="52"/>
    </row>
    <row r="654" spans="1:10" s="3" customFormat="1" ht="24.75" customHeight="1" hidden="1">
      <c r="A654" s="406"/>
      <c r="B654" s="405"/>
      <c r="C654" s="412"/>
      <c r="D654" s="360"/>
      <c r="E654" s="33" t="s">
        <v>236</v>
      </c>
      <c r="F654" s="35">
        <v>0</v>
      </c>
      <c r="G654" s="35">
        <v>0</v>
      </c>
      <c r="H654" s="43">
        <v>0</v>
      </c>
      <c r="I654" s="271"/>
      <c r="J654" s="52"/>
    </row>
    <row r="655" spans="1:10" s="3" customFormat="1" ht="24.75" customHeight="1" hidden="1">
      <c r="A655" s="406"/>
      <c r="B655" s="405"/>
      <c r="C655" s="412"/>
      <c r="D655" s="360"/>
      <c r="E655" s="33" t="s">
        <v>197</v>
      </c>
      <c r="F655" s="35">
        <v>0</v>
      </c>
      <c r="G655" s="35">
        <v>0</v>
      </c>
      <c r="H655" s="43">
        <v>0</v>
      </c>
      <c r="I655" s="271"/>
      <c r="J655" s="52"/>
    </row>
    <row r="656" spans="1:10" s="3" customFormat="1" ht="24.75" customHeight="1" hidden="1">
      <c r="A656" s="406"/>
      <c r="B656" s="405"/>
      <c r="C656" s="412"/>
      <c r="D656" s="360"/>
      <c r="E656" s="33" t="s">
        <v>198</v>
      </c>
      <c r="F656" s="35">
        <v>0</v>
      </c>
      <c r="G656" s="35">
        <v>0</v>
      </c>
      <c r="H656" s="43">
        <v>0</v>
      </c>
      <c r="I656" s="271"/>
      <c r="J656" s="52"/>
    </row>
    <row r="657" spans="1:10" s="3" customFormat="1" ht="24.75" customHeight="1">
      <c r="A657" s="393" t="s">
        <v>223</v>
      </c>
      <c r="B657" s="399" t="s">
        <v>985</v>
      </c>
      <c r="C657" s="348" t="s">
        <v>212</v>
      </c>
      <c r="D657" s="387" t="s">
        <v>552</v>
      </c>
      <c r="E657" s="7" t="s">
        <v>191</v>
      </c>
      <c r="F657" s="25">
        <f>SUM(F658:F660)</f>
        <v>11003.2301</v>
      </c>
      <c r="G657" s="25">
        <f>SUM(G658:G660)</f>
        <v>7546.5782</v>
      </c>
      <c r="H657" s="40">
        <f>G657/F657*100</f>
        <v>68.58511665588088</v>
      </c>
      <c r="I657" s="429" t="s">
        <v>1003</v>
      </c>
      <c r="J657" s="52">
        <f>G657/F657</f>
        <v>0.6858511665588088</v>
      </c>
    </row>
    <row r="658" spans="1:10" s="3" customFormat="1" ht="24.75" customHeight="1">
      <c r="A658" s="394"/>
      <c r="B658" s="400"/>
      <c r="C658" s="349"/>
      <c r="D658" s="388"/>
      <c r="E658" s="8" t="s">
        <v>236</v>
      </c>
      <c r="F658" s="25">
        <f aca="true" t="shared" si="39" ref="F658:G660">F662+F674</f>
        <v>0</v>
      </c>
      <c r="G658" s="25">
        <f t="shared" si="39"/>
        <v>0</v>
      </c>
      <c r="H658" s="40">
        <v>0</v>
      </c>
      <c r="I658" s="430"/>
      <c r="J658" s="52"/>
    </row>
    <row r="659" spans="1:10" s="3" customFormat="1" ht="24.75" customHeight="1">
      <c r="A659" s="394"/>
      <c r="B659" s="400"/>
      <c r="C659" s="349"/>
      <c r="D659" s="388"/>
      <c r="E659" s="8" t="s">
        <v>197</v>
      </c>
      <c r="F659" s="25">
        <f t="shared" si="39"/>
        <v>6441.2586</v>
      </c>
      <c r="G659" s="25">
        <f t="shared" si="39"/>
        <v>2984.6067000000003</v>
      </c>
      <c r="H659" s="40">
        <v>0</v>
      </c>
      <c r="I659" s="430"/>
      <c r="J659" s="52"/>
    </row>
    <row r="660" spans="1:10" s="3" customFormat="1" ht="24.75" customHeight="1">
      <c r="A660" s="395"/>
      <c r="B660" s="401"/>
      <c r="C660" s="350"/>
      <c r="D660" s="389"/>
      <c r="E660" s="8" t="s">
        <v>198</v>
      </c>
      <c r="F660" s="25">
        <f t="shared" si="39"/>
        <v>4561.9715</v>
      </c>
      <c r="G660" s="25">
        <f t="shared" si="39"/>
        <v>4561.9715</v>
      </c>
      <c r="H660" s="40">
        <f>G660/F660*100</f>
        <v>100</v>
      </c>
      <c r="I660" s="431"/>
      <c r="J660" s="52"/>
    </row>
    <row r="661" spans="1:10" s="3" customFormat="1" ht="24.75" customHeight="1">
      <c r="A661" s="390" t="s">
        <v>227</v>
      </c>
      <c r="B661" s="402" t="s">
        <v>850</v>
      </c>
      <c r="C661" s="540" t="s">
        <v>212</v>
      </c>
      <c r="D661" s="372"/>
      <c r="E661" s="11" t="s">
        <v>191</v>
      </c>
      <c r="F661" s="26">
        <f aca="true" t="shared" si="40" ref="F661:G664">SUM(F665+F669)</f>
        <v>1561.9715</v>
      </c>
      <c r="G661" s="26">
        <f t="shared" si="40"/>
        <v>1561.9715</v>
      </c>
      <c r="H661" s="41">
        <f>G661/F661*100</f>
        <v>100</v>
      </c>
      <c r="I661" s="432" t="s">
        <v>337</v>
      </c>
      <c r="J661" s="52">
        <f>G661/F661</f>
        <v>1</v>
      </c>
    </row>
    <row r="662" spans="1:10" s="3" customFormat="1" ht="24.75" customHeight="1">
      <c r="A662" s="391"/>
      <c r="B662" s="403"/>
      <c r="C662" s="540"/>
      <c r="D662" s="373"/>
      <c r="E662" s="12" t="s">
        <v>236</v>
      </c>
      <c r="F662" s="26">
        <f t="shared" si="40"/>
        <v>0</v>
      </c>
      <c r="G662" s="26">
        <f t="shared" si="40"/>
        <v>0</v>
      </c>
      <c r="H662" s="41">
        <v>0</v>
      </c>
      <c r="I662" s="433"/>
      <c r="J662" s="52"/>
    </row>
    <row r="663" spans="1:10" s="3" customFormat="1" ht="24.75" customHeight="1">
      <c r="A663" s="391"/>
      <c r="B663" s="403"/>
      <c r="C663" s="540"/>
      <c r="D663" s="373"/>
      <c r="E663" s="12" t="s">
        <v>197</v>
      </c>
      <c r="F663" s="26">
        <f t="shared" si="40"/>
        <v>0</v>
      </c>
      <c r="G663" s="26">
        <f t="shared" si="40"/>
        <v>0</v>
      </c>
      <c r="H663" s="41">
        <v>0</v>
      </c>
      <c r="I663" s="433"/>
      <c r="J663" s="52"/>
    </row>
    <row r="664" spans="1:10" s="3" customFormat="1" ht="24.75" customHeight="1">
      <c r="A664" s="392"/>
      <c r="B664" s="404"/>
      <c r="C664" s="540"/>
      <c r="D664" s="374"/>
      <c r="E664" s="12" t="s">
        <v>198</v>
      </c>
      <c r="F664" s="26">
        <f t="shared" si="40"/>
        <v>1561.9715</v>
      </c>
      <c r="G664" s="26">
        <f t="shared" si="40"/>
        <v>1561.9715</v>
      </c>
      <c r="H664" s="41">
        <f>G664/F664*100</f>
        <v>100</v>
      </c>
      <c r="I664" s="434"/>
      <c r="J664" s="52"/>
    </row>
    <row r="665" spans="1:10" s="3" customFormat="1" ht="24.75" customHeight="1">
      <c r="A665" s="341" t="s">
        <v>296</v>
      </c>
      <c r="B665" s="342" t="s">
        <v>986</v>
      </c>
      <c r="C665" s="409" t="s">
        <v>212</v>
      </c>
      <c r="D665" s="371"/>
      <c r="E665" s="10" t="s">
        <v>191</v>
      </c>
      <c r="F665" s="34">
        <f>SUM(F666:F668)</f>
        <v>485</v>
      </c>
      <c r="G665" s="34">
        <f>SUM(G666:G668)</f>
        <v>485</v>
      </c>
      <c r="H665" s="234">
        <f aca="true" t="shared" si="41" ref="H665:H672">G665/F665*100</f>
        <v>100</v>
      </c>
      <c r="I665" s="327"/>
      <c r="J665" s="52"/>
    </row>
    <row r="666" spans="1:10" s="3" customFormat="1" ht="24.75" customHeight="1">
      <c r="A666" s="341"/>
      <c r="B666" s="342"/>
      <c r="C666" s="409"/>
      <c r="D666" s="371"/>
      <c r="E666" s="9" t="s">
        <v>236</v>
      </c>
      <c r="F666" s="35">
        <v>0</v>
      </c>
      <c r="G666" s="35">
        <v>0</v>
      </c>
      <c r="H666" s="234">
        <v>0</v>
      </c>
      <c r="I666" s="327"/>
      <c r="J666" s="52"/>
    </row>
    <row r="667" spans="1:10" s="3" customFormat="1" ht="24.75" customHeight="1">
      <c r="A667" s="341"/>
      <c r="B667" s="342"/>
      <c r="C667" s="409"/>
      <c r="D667" s="371"/>
      <c r="E667" s="9" t="s">
        <v>197</v>
      </c>
      <c r="F667" s="35">
        <v>0</v>
      </c>
      <c r="G667" s="35">
        <v>0</v>
      </c>
      <c r="H667" s="234">
        <v>0</v>
      </c>
      <c r="I667" s="327"/>
      <c r="J667" s="52"/>
    </row>
    <row r="668" spans="1:10" s="3" customFormat="1" ht="24.75" customHeight="1">
      <c r="A668" s="341"/>
      <c r="B668" s="342"/>
      <c r="C668" s="409"/>
      <c r="D668" s="371"/>
      <c r="E668" s="9" t="s">
        <v>198</v>
      </c>
      <c r="F668" s="35">
        <v>485</v>
      </c>
      <c r="G668" s="35">
        <v>485</v>
      </c>
      <c r="H668" s="234">
        <f t="shared" si="41"/>
        <v>100</v>
      </c>
      <c r="I668" s="327"/>
      <c r="J668" s="52"/>
    </row>
    <row r="669" spans="1:10" s="3" customFormat="1" ht="24.75" customHeight="1">
      <c r="A669" s="341" t="s">
        <v>384</v>
      </c>
      <c r="B669" s="342" t="s">
        <v>987</v>
      </c>
      <c r="C669" s="409" t="s">
        <v>212</v>
      </c>
      <c r="D669" s="371"/>
      <c r="E669" s="10" t="s">
        <v>191</v>
      </c>
      <c r="F669" s="34">
        <f>SUM(F670:F672)</f>
        <v>1076.9715</v>
      </c>
      <c r="G669" s="34">
        <f>SUM(G670:G672)</f>
        <v>1076.9715</v>
      </c>
      <c r="H669" s="234">
        <f t="shared" si="41"/>
        <v>100</v>
      </c>
      <c r="I669" s="327"/>
      <c r="J669" s="52"/>
    </row>
    <row r="670" spans="1:10" s="3" customFormat="1" ht="24.75" customHeight="1">
      <c r="A670" s="341"/>
      <c r="B670" s="342"/>
      <c r="C670" s="409"/>
      <c r="D670" s="371"/>
      <c r="E670" s="9" t="s">
        <v>236</v>
      </c>
      <c r="F670" s="35">
        <v>0</v>
      </c>
      <c r="G670" s="35">
        <v>0</v>
      </c>
      <c r="H670" s="234">
        <v>0</v>
      </c>
      <c r="I670" s="327"/>
      <c r="J670" s="52"/>
    </row>
    <row r="671" spans="1:10" s="3" customFormat="1" ht="24.75" customHeight="1">
      <c r="A671" s="341"/>
      <c r="B671" s="342"/>
      <c r="C671" s="409"/>
      <c r="D671" s="371"/>
      <c r="E671" s="9" t="s">
        <v>197</v>
      </c>
      <c r="F671" s="35">
        <v>0</v>
      </c>
      <c r="G671" s="35">
        <v>0</v>
      </c>
      <c r="H671" s="234">
        <v>0</v>
      </c>
      <c r="I671" s="327"/>
      <c r="J671" s="52"/>
    </row>
    <row r="672" spans="1:10" s="3" customFormat="1" ht="24.75" customHeight="1">
      <c r="A672" s="341"/>
      <c r="B672" s="342"/>
      <c r="C672" s="409"/>
      <c r="D672" s="371"/>
      <c r="E672" s="9" t="s">
        <v>198</v>
      </c>
      <c r="F672" s="35">
        <v>1076.9715</v>
      </c>
      <c r="G672" s="35">
        <v>1076.9715</v>
      </c>
      <c r="H672" s="234">
        <f t="shared" si="41"/>
        <v>100</v>
      </c>
      <c r="I672" s="329"/>
      <c r="J672" s="52"/>
    </row>
    <row r="673" spans="1:10" s="3" customFormat="1" ht="24.75" customHeight="1">
      <c r="A673" s="424" t="s">
        <v>228</v>
      </c>
      <c r="B673" s="411" t="s">
        <v>988</v>
      </c>
      <c r="C673" s="408" t="s">
        <v>202</v>
      </c>
      <c r="D673" s="384"/>
      <c r="E673" s="11" t="s">
        <v>191</v>
      </c>
      <c r="F673" s="26">
        <f>SUM(F674:F676)</f>
        <v>9441.258600000001</v>
      </c>
      <c r="G673" s="26">
        <f>SUM(G674:G676)</f>
        <v>5984.6067</v>
      </c>
      <c r="H673" s="41">
        <f>G673/F673*100</f>
        <v>63.38780615542085</v>
      </c>
      <c r="I673" s="432" t="s">
        <v>1002</v>
      </c>
      <c r="J673" s="52">
        <f>G673/F673</f>
        <v>0.6338780615542084</v>
      </c>
    </row>
    <row r="674" spans="1:10" s="3" customFormat="1" ht="24.75" customHeight="1">
      <c r="A674" s="424"/>
      <c r="B674" s="411"/>
      <c r="C674" s="408"/>
      <c r="D674" s="384"/>
      <c r="E674" s="12" t="s">
        <v>236</v>
      </c>
      <c r="F674" s="26">
        <f aca="true" t="shared" si="42" ref="F674:G676">F678+F682+F686+F690+F694+F698+F702+F706</f>
        <v>0</v>
      </c>
      <c r="G674" s="26">
        <f t="shared" si="42"/>
        <v>0</v>
      </c>
      <c r="H674" s="41">
        <v>0</v>
      </c>
      <c r="I674" s="433"/>
      <c r="J674" s="52"/>
    </row>
    <row r="675" spans="1:10" s="3" customFormat="1" ht="24.75" customHeight="1">
      <c r="A675" s="424"/>
      <c r="B675" s="411"/>
      <c r="C675" s="408"/>
      <c r="D675" s="384"/>
      <c r="E675" s="12" t="s">
        <v>197</v>
      </c>
      <c r="F675" s="26">
        <f t="shared" si="42"/>
        <v>6441.2586</v>
      </c>
      <c r="G675" s="26">
        <f t="shared" si="42"/>
        <v>2984.6067000000003</v>
      </c>
      <c r="H675" s="41">
        <v>0</v>
      </c>
      <c r="I675" s="433"/>
      <c r="J675" s="52"/>
    </row>
    <row r="676" spans="1:10" s="3" customFormat="1" ht="24.75" customHeight="1">
      <c r="A676" s="424"/>
      <c r="B676" s="411"/>
      <c r="C676" s="408"/>
      <c r="D676" s="384"/>
      <c r="E676" s="12" t="s">
        <v>198</v>
      </c>
      <c r="F676" s="26">
        <f t="shared" si="42"/>
        <v>3000</v>
      </c>
      <c r="G676" s="26">
        <f t="shared" si="42"/>
        <v>3000</v>
      </c>
      <c r="H676" s="41">
        <f>G676/F676*100</f>
        <v>100</v>
      </c>
      <c r="I676" s="434"/>
      <c r="J676" s="52"/>
    </row>
    <row r="677" spans="1:10" s="3" customFormat="1" ht="24.75" customHeight="1">
      <c r="A677" s="354" t="s">
        <v>179</v>
      </c>
      <c r="B677" s="342" t="s">
        <v>989</v>
      </c>
      <c r="C677" s="409" t="s">
        <v>202</v>
      </c>
      <c r="D677" s="371"/>
      <c r="E677" s="10" t="s">
        <v>191</v>
      </c>
      <c r="F677" s="34">
        <f>SUM(F678:F680)</f>
        <v>54.565</v>
      </c>
      <c r="G677" s="34">
        <f>SUM(G678:G680)</f>
        <v>54.565</v>
      </c>
      <c r="H677" s="234">
        <f aca="true" t="shared" si="43" ref="H677:H708">G677/F677*100</f>
        <v>100</v>
      </c>
      <c r="I677" s="42"/>
      <c r="J677" s="52"/>
    </row>
    <row r="678" spans="1:10" s="3" customFormat="1" ht="24.75" customHeight="1">
      <c r="A678" s="355"/>
      <c r="B678" s="342"/>
      <c r="C678" s="409"/>
      <c r="D678" s="371"/>
      <c r="E678" s="9" t="s">
        <v>236</v>
      </c>
      <c r="F678" s="35">
        <v>0</v>
      </c>
      <c r="G678" s="35">
        <v>0</v>
      </c>
      <c r="H678" s="234">
        <v>0</v>
      </c>
      <c r="I678" s="42"/>
      <c r="J678" s="52"/>
    </row>
    <row r="679" spans="1:10" s="3" customFormat="1" ht="24.75" customHeight="1">
      <c r="A679" s="355"/>
      <c r="B679" s="342"/>
      <c r="C679" s="409"/>
      <c r="D679" s="371"/>
      <c r="E679" s="9" t="s">
        <v>197</v>
      </c>
      <c r="F679" s="35">
        <v>0</v>
      </c>
      <c r="G679" s="35">
        <v>0</v>
      </c>
      <c r="H679" s="234">
        <v>0</v>
      </c>
      <c r="I679" s="42"/>
      <c r="J679" s="52"/>
    </row>
    <row r="680" spans="1:10" s="3" customFormat="1" ht="24.75" customHeight="1">
      <c r="A680" s="355"/>
      <c r="B680" s="342"/>
      <c r="C680" s="409"/>
      <c r="D680" s="371"/>
      <c r="E680" s="9" t="s">
        <v>198</v>
      </c>
      <c r="F680" s="35">
        <v>54.565</v>
      </c>
      <c r="G680" s="35">
        <v>54.565</v>
      </c>
      <c r="H680" s="234">
        <f t="shared" si="43"/>
        <v>100</v>
      </c>
      <c r="I680" s="42"/>
      <c r="J680" s="52"/>
    </row>
    <row r="681" spans="1:10" s="3" customFormat="1" ht="24.75" customHeight="1">
      <c r="A681" s="451" t="s">
        <v>385</v>
      </c>
      <c r="B681" s="342" t="s">
        <v>990</v>
      </c>
      <c r="C681" s="409" t="s">
        <v>202</v>
      </c>
      <c r="D681" s="371"/>
      <c r="E681" s="10" t="s">
        <v>191</v>
      </c>
      <c r="F681" s="34">
        <f>SUM(F682:F684)</f>
        <v>2196.04707</v>
      </c>
      <c r="G681" s="34">
        <f>SUM(G682:G684)</f>
        <v>2196.04707</v>
      </c>
      <c r="H681" s="234">
        <f t="shared" si="43"/>
        <v>100</v>
      </c>
      <c r="I681" s="42"/>
      <c r="J681" s="52"/>
    </row>
    <row r="682" spans="1:10" s="3" customFormat="1" ht="24.75" customHeight="1">
      <c r="A682" s="452"/>
      <c r="B682" s="342"/>
      <c r="C682" s="409"/>
      <c r="D682" s="371"/>
      <c r="E682" s="9" t="s">
        <v>236</v>
      </c>
      <c r="F682" s="35">
        <v>0</v>
      </c>
      <c r="G682" s="35">
        <v>0</v>
      </c>
      <c r="H682" s="234">
        <v>0</v>
      </c>
      <c r="I682" s="42"/>
      <c r="J682" s="52"/>
    </row>
    <row r="683" spans="1:10" s="3" customFormat="1" ht="24.75" customHeight="1">
      <c r="A683" s="452"/>
      <c r="B683" s="342"/>
      <c r="C683" s="409"/>
      <c r="D683" s="371"/>
      <c r="E683" s="9" t="s">
        <v>197</v>
      </c>
      <c r="F683" s="35">
        <v>0</v>
      </c>
      <c r="G683" s="35">
        <v>0</v>
      </c>
      <c r="H683" s="234">
        <v>0</v>
      </c>
      <c r="I683" s="42"/>
      <c r="J683" s="52"/>
    </row>
    <row r="684" spans="1:10" s="3" customFormat="1" ht="24.75" customHeight="1">
      <c r="A684" s="452"/>
      <c r="B684" s="342"/>
      <c r="C684" s="409"/>
      <c r="D684" s="371"/>
      <c r="E684" s="9" t="s">
        <v>198</v>
      </c>
      <c r="F684" s="35">
        <v>2196.04707</v>
      </c>
      <c r="G684" s="35">
        <v>2196.04707</v>
      </c>
      <c r="H684" s="234">
        <f t="shared" si="43"/>
        <v>100</v>
      </c>
      <c r="I684" s="42"/>
      <c r="J684" s="52"/>
    </row>
    <row r="685" spans="1:10" s="3" customFormat="1" ht="24.75" customHeight="1">
      <c r="A685" s="451" t="s">
        <v>386</v>
      </c>
      <c r="B685" s="342" t="s">
        <v>991</v>
      </c>
      <c r="C685" s="409" t="s">
        <v>202</v>
      </c>
      <c r="D685" s="371"/>
      <c r="E685" s="10" t="s">
        <v>191</v>
      </c>
      <c r="F685" s="34">
        <f>SUM(F686:F688)</f>
        <v>1595.2340000000002</v>
      </c>
      <c r="G685" s="34">
        <f>SUM(G686:G688)</f>
        <v>1247.795</v>
      </c>
      <c r="H685" s="234">
        <f t="shared" si="43"/>
        <v>78.22018587868614</v>
      </c>
      <c r="I685" s="42"/>
      <c r="J685" s="52"/>
    </row>
    <row r="686" spans="1:10" s="3" customFormat="1" ht="24.75" customHeight="1">
      <c r="A686" s="452"/>
      <c r="B686" s="342"/>
      <c r="C686" s="409"/>
      <c r="D686" s="371"/>
      <c r="E686" s="9" t="s">
        <v>236</v>
      </c>
      <c r="F686" s="35">
        <v>0</v>
      </c>
      <c r="G686" s="35">
        <v>0</v>
      </c>
      <c r="H686" s="234">
        <v>0</v>
      </c>
      <c r="I686" s="42"/>
      <c r="J686" s="52"/>
    </row>
    <row r="687" spans="1:10" s="3" customFormat="1" ht="24.75" customHeight="1">
      <c r="A687" s="452"/>
      <c r="B687" s="342"/>
      <c r="C687" s="409"/>
      <c r="D687" s="371"/>
      <c r="E687" s="9" t="s">
        <v>197</v>
      </c>
      <c r="F687" s="35">
        <v>1470.4545</v>
      </c>
      <c r="G687" s="35">
        <v>1123.0155</v>
      </c>
      <c r="H687" s="234">
        <f t="shared" si="43"/>
        <v>76.37199926961358</v>
      </c>
      <c r="I687" s="42"/>
      <c r="J687" s="52"/>
    </row>
    <row r="688" spans="1:10" s="3" customFormat="1" ht="24.75" customHeight="1">
      <c r="A688" s="452"/>
      <c r="B688" s="342"/>
      <c r="C688" s="409"/>
      <c r="D688" s="371"/>
      <c r="E688" s="9" t="s">
        <v>198</v>
      </c>
      <c r="F688" s="35">
        <v>124.7795</v>
      </c>
      <c r="G688" s="35">
        <v>124.7795</v>
      </c>
      <c r="H688" s="234">
        <f t="shared" si="43"/>
        <v>100</v>
      </c>
      <c r="I688" s="42"/>
      <c r="J688" s="52"/>
    </row>
    <row r="689" spans="1:10" s="3" customFormat="1" ht="24.75" customHeight="1">
      <c r="A689" s="451" t="s">
        <v>992</v>
      </c>
      <c r="B689" s="342" t="s">
        <v>997</v>
      </c>
      <c r="C689" s="409" t="s">
        <v>202</v>
      </c>
      <c r="D689" s="371"/>
      <c r="E689" s="10" t="s">
        <v>191</v>
      </c>
      <c r="F689" s="34">
        <f>SUM(F690:F692)</f>
        <v>1330.7517</v>
      </c>
      <c r="G689" s="34">
        <f>SUM(G690:G692)</f>
        <v>1330.7517</v>
      </c>
      <c r="H689" s="234">
        <f t="shared" si="43"/>
        <v>100</v>
      </c>
      <c r="I689" s="42"/>
      <c r="J689" s="52"/>
    </row>
    <row r="690" spans="1:10" s="3" customFormat="1" ht="24.75" customHeight="1">
      <c r="A690" s="452"/>
      <c r="B690" s="342"/>
      <c r="C690" s="409"/>
      <c r="D690" s="371"/>
      <c r="E690" s="9" t="s">
        <v>236</v>
      </c>
      <c r="F690" s="35">
        <v>0</v>
      </c>
      <c r="G690" s="35">
        <v>0</v>
      </c>
      <c r="H690" s="234">
        <v>0</v>
      </c>
      <c r="I690" s="42"/>
      <c r="J690" s="52"/>
    </row>
    <row r="691" spans="1:10" s="3" customFormat="1" ht="24.75" customHeight="1">
      <c r="A691" s="452"/>
      <c r="B691" s="342"/>
      <c r="C691" s="409"/>
      <c r="D691" s="371"/>
      <c r="E691" s="9" t="s">
        <v>197</v>
      </c>
      <c r="F691" s="35">
        <v>1145.1847</v>
      </c>
      <c r="G691" s="35">
        <v>1145.1847</v>
      </c>
      <c r="H691" s="234">
        <f t="shared" si="43"/>
        <v>100</v>
      </c>
      <c r="I691" s="42"/>
      <c r="J691" s="52"/>
    </row>
    <row r="692" spans="1:10" s="3" customFormat="1" ht="24.75" customHeight="1">
      <c r="A692" s="452"/>
      <c r="B692" s="342"/>
      <c r="C692" s="409"/>
      <c r="D692" s="371"/>
      <c r="E692" s="9" t="s">
        <v>198</v>
      </c>
      <c r="F692" s="35">
        <v>185.567</v>
      </c>
      <c r="G692" s="35">
        <v>185.567</v>
      </c>
      <c r="H692" s="234">
        <f t="shared" si="43"/>
        <v>100</v>
      </c>
      <c r="I692" s="42"/>
      <c r="J692" s="52"/>
    </row>
    <row r="693" spans="1:10" s="3" customFormat="1" ht="24.75" customHeight="1">
      <c r="A693" s="451" t="s">
        <v>993</v>
      </c>
      <c r="B693" s="342" t="s">
        <v>998</v>
      </c>
      <c r="C693" s="409" t="s">
        <v>202</v>
      </c>
      <c r="D693" s="371"/>
      <c r="E693" s="10" t="s">
        <v>191</v>
      </c>
      <c r="F693" s="34">
        <f>SUM(F694:F696)</f>
        <v>80.9157</v>
      </c>
      <c r="G693" s="34">
        <f>SUM(G694:G696)</f>
        <v>80.9157</v>
      </c>
      <c r="H693" s="234">
        <f t="shared" si="43"/>
        <v>100</v>
      </c>
      <c r="I693" s="42"/>
      <c r="J693" s="52"/>
    </row>
    <row r="694" spans="1:10" s="3" customFormat="1" ht="24.75" customHeight="1">
      <c r="A694" s="452"/>
      <c r="B694" s="342"/>
      <c r="C694" s="409"/>
      <c r="D694" s="371"/>
      <c r="E694" s="9" t="s">
        <v>236</v>
      </c>
      <c r="F694" s="35">
        <v>0</v>
      </c>
      <c r="G694" s="35">
        <v>0</v>
      </c>
      <c r="H694" s="234">
        <v>0</v>
      </c>
      <c r="I694" s="42"/>
      <c r="J694" s="52"/>
    </row>
    <row r="695" spans="1:10" s="3" customFormat="1" ht="24.75" customHeight="1">
      <c r="A695" s="452"/>
      <c r="B695" s="342"/>
      <c r="C695" s="409"/>
      <c r="D695" s="371"/>
      <c r="E695" s="9" t="s">
        <v>197</v>
      </c>
      <c r="F695" s="35">
        <v>69.6327</v>
      </c>
      <c r="G695" s="35">
        <v>69.6327</v>
      </c>
      <c r="H695" s="234">
        <f t="shared" si="43"/>
        <v>100</v>
      </c>
      <c r="I695" s="42"/>
      <c r="J695" s="52"/>
    </row>
    <row r="696" spans="1:10" s="3" customFormat="1" ht="24.75" customHeight="1">
      <c r="A696" s="452"/>
      <c r="B696" s="342"/>
      <c r="C696" s="409"/>
      <c r="D696" s="371"/>
      <c r="E696" s="9" t="s">
        <v>198</v>
      </c>
      <c r="F696" s="35">
        <v>11.283</v>
      </c>
      <c r="G696" s="35">
        <v>11.283</v>
      </c>
      <c r="H696" s="234">
        <f t="shared" si="43"/>
        <v>100</v>
      </c>
      <c r="I696" s="42"/>
      <c r="J696" s="52"/>
    </row>
    <row r="697" spans="1:10" s="3" customFormat="1" ht="24.75" customHeight="1">
      <c r="A697" s="451" t="s">
        <v>994</v>
      </c>
      <c r="B697" s="342" t="s">
        <v>999</v>
      </c>
      <c r="C697" s="409" t="s">
        <v>202</v>
      </c>
      <c r="D697" s="371"/>
      <c r="E697" s="10" t="s">
        <v>191</v>
      </c>
      <c r="F697" s="34">
        <f>SUM(F698:F700)</f>
        <v>62.988479999999996</v>
      </c>
      <c r="G697" s="34">
        <f>SUM(G698:G700)</f>
        <v>62.988479999999996</v>
      </c>
      <c r="H697" s="234">
        <f t="shared" si="43"/>
        <v>100</v>
      </c>
      <c r="I697" s="42"/>
      <c r="J697" s="52"/>
    </row>
    <row r="698" spans="1:10" s="3" customFormat="1" ht="24.75" customHeight="1">
      <c r="A698" s="452"/>
      <c r="B698" s="342"/>
      <c r="C698" s="409"/>
      <c r="D698" s="371"/>
      <c r="E698" s="9" t="s">
        <v>236</v>
      </c>
      <c r="F698" s="35">
        <v>0</v>
      </c>
      <c r="G698" s="35">
        <v>0</v>
      </c>
      <c r="H698" s="234">
        <v>0</v>
      </c>
      <c r="I698" s="42"/>
      <c r="J698" s="52"/>
    </row>
    <row r="699" spans="1:10" s="3" customFormat="1" ht="24.75" customHeight="1">
      <c r="A699" s="452"/>
      <c r="B699" s="342"/>
      <c r="C699" s="409"/>
      <c r="D699" s="371"/>
      <c r="E699" s="9" t="s">
        <v>197</v>
      </c>
      <c r="F699" s="35">
        <v>54.20448</v>
      </c>
      <c r="G699" s="35">
        <v>54.20448</v>
      </c>
      <c r="H699" s="234">
        <f t="shared" si="43"/>
        <v>100</v>
      </c>
      <c r="I699" s="42"/>
      <c r="J699" s="52"/>
    </row>
    <row r="700" spans="1:10" s="3" customFormat="1" ht="35.25" customHeight="1">
      <c r="A700" s="452"/>
      <c r="B700" s="342"/>
      <c r="C700" s="409"/>
      <c r="D700" s="371"/>
      <c r="E700" s="9" t="s">
        <v>198</v>
      </c>
      <c r="F700" s="35">
        <v>8.784</v>
      </c>
      <c r="G700" s="35">
        <v>8.784</v>
      </c>
      <c r="H700" s="234">
        <f t="shared" si="43"/>
        <v>100</v>
      </c>
      <c r="I700" s="42"/>
      <c r="J700" s="52"/>
    </row>
    <row r="701" spans="1:10" s="3" customFormat="1" ht="24.75" customHeight="1">
      <c r="A701" s="451" t="s">
        <v>995</v>
      </c>
      <c r="B701" s="342" t="s">
        <v>1000</v>
      </c>
      <c r="C701" s="409" t="s">
        <v>202</v>
      </c>
      <c r="D701" s="371"/>
      <c r="E701" s="10" t="s">
        <v>191</v>
      </c>
      <c r="F701" s="34">
        <f>SUM(F702:F704)</f>
        <v>107.56932</v>
      </c>
      <c r="G701" s="34">
        <f>SUM(G702:G704)</f>
        <v>107.56932</v>
      </c>
      <c r="H701" s="234">
        <f t="shared" si="43"/>
        <v>100</v>
      </c>
      <c r="I701" s="42"/>
      <c r="J701" s="52"/>
    </row>
    <row r="702" spans="1:10" s="3" customFormat="1" ht="24.75" customHeight="1">
      <c r="A702" s="452"/>
      <c r="B702" s="342"/>
      <c r="C702" s="409"/>
      <c r="D702" s="371"/>
      <c r="E702" s="9" t="s">
        <v>236</v>
      </c>
      <c r="F702" s="35">
        <v>0</v>
      </c>
      <c r="G702" s="35">
        <v>0</v>
      </c>
      <c r="H702" s="234">
        <v>0</v>
      </c>
      <c r="I702" s="42"/>
      <c r="J702" s="52"/>
    </row>
    <row r="703" spans="1:10" s="3" customFormat="1" ht="24.75" customHeight="1">
      <c r="A703" s="452"/>
      <c r="B703" s="342"/>
      <c r="C703" s="409"/>
      <c r="D703" s="371"/>
      <c r="E703" s="9" t="s">
        <v>197</v>
      </c>
      <c r="F703" s="35">
        <v>92.56932</v>
      </c>
      <c r="G703" s="35">
        <v>92.56932</v>
      </c>
      <c r="H703" s="234">
        <f t="shared" si="43"/>
        <v>100</v>
      </c>
      <c r="I703" s="42"/>
      <c r="J703" s="52"/>
    </row>
    <row r="704" spans="1:10" s="3" customFormat="1" ht="36.75" customHeight="1">
      <c r="A704" s="452"/>
      <c r="B704" s="342"/>
      <c r="C704" s="409"/>
      <c r="D704" s="371"/>
      <c r="E704" s="9" t="s">
        <v>198</v>
      </c>
      <c r="F704" s="35">
        <v>15</v>
      </c>
      <c r="G704" s="35">
        <v>15</v>
      </c>
      <c r="H704" s="234">
        <f t="shared" si="43"/>
        <v>100</v>
      </c>
      <c r="I704" s="42"/>
      <c r="J704" s="52"/>
    </row>
    <row r="705" spans="1:10" s="3" customFormat="1" ht="24.75" customHeight="1">
      <c r="A705" s="451" t="s">
        <v>996</v>
      </c>
      <c r="B705" s="342" t="s">
        <v>1001</v>
      </c>
      <c r="C705" s="409" t="s">
        <v>202</v>
      </c>
      <c r="D705" s="371"/>
      <c r="E705" s="10" t="s">
        <v>191</v>
      </c>
      <c r="F705" s="34">
        <f>SUM(F706:F708)</f>
        <v>4013.1873299999997</v>
      </c>
      <c r="G705" s="34">
        <f>SUM(G706:G708)</f>
        <v>903.97443</v>
      </c>
      <c r="H705" s="234">
        <f t="shared" si="43"/>
        <v>22.525099270658767</v>
      </c>
      <c r="I705" s="267"/>
      <c r="J705" s="52"/>
    </row>
    <row r="706" spans="1:10" s="3" customFormat="1" ht="24.75" customHeight="1">
      <c r="A706" s="452"/>
      <c r="B706" s="342"/>
      <c r="C706" s="409"/>
      <c r="D706" s="371"/>
      <c r="E706" s="9" t="s">
        <v>236</v>
      </c>
      <c r="F706" s="35">
        <v>0</v>
      </c>
      <c r="G706" s="35">
        <v>0</v>
      </c>
      <c r="H706" s="234">
        <v>0</v>
      </c>
      <c r="I706" s="267"/>
      <c r="J706" s="52"/>
    </row>
    <row r="707" spans="1:10" s="3" customFormat="1" ht="24.75" customHeight="1">
      <c r="A707" s="452"/>
      <c r="B707" s="342"/>
      <c r="C707" s="409"/>
      <c r="D707" s="371"/>
      <c r="E707" s="9" t="s">
        <v>197</v>
      </c>
      <c r="F707" s="35">
        <v>3609.2129</v>
      </c>
      <c r="G707" s="35">
        <v>500</v>
      </c>
      <c r="H707" s="234">
        <f t="shared" si="43"/>
        <v>13.853436022020201</v>
      </c>
      <c r="I707" s="267"/>
      <c r="J707" s="52"/>
    </row>
    <row r="708" spans="1:10" s="3" customFormat="1" ht="24.75" customHeight="1">
      <c r="A708" s="452"/>
      <c r="B708" s="342"/>
      <c r="C708" s="409"/>
      <c r="D708" s="371"/>
      <c r="E708" s="9" t="s">
        <v>198</v>
      </c>
      <c r="F708" s="35">
        <v>403.97443</v>
      </c>
      <c r="G708" s="35">
        <v>403.97443</v>
      </c>
      <c r="H708" s="234">
        <f t="shared" si="43"/>
        <v>100</v>
      </c>
      <c r="I708" s="267"/>
      <c r="J708" s="52"/>
    </row>
    <row r="709" spans="1:10" s="3" customFormat="1" ht="24.75" customHeight="1">
      <c r="A709" s="482" t="s">
        <v>229</v>
      </c>
      <c r="B709" s="541" t="s">
        <v>834</v>
      </c>
      <c r="C709" s="483" t="s">
        <v>180</v>
      </c>
      <c r="D709" s="378" t="s">
        <v>553</v>
      </c>
      <c r="E709" s="17" t="s">
        <v>191</v>
      </c>
      <c r="F709" s="25">
        <f>SUM(F710:F712)</f>
        <v>12230</v>
      </c>
      <c r="G709" s="25">
        <f>SUM(G710:G712)</f>
        <v>12230</v>
      </c>
      <c r="H709" s="45">
        <f>G709/F709*100</f>
        <v>100</v>
      </c>
      <c r="I709" s="429" t="s">
        <v>337</v>
      </c>
      <c r="J709" s="52">
        <f>G709/F709</f>
        <v>1</v>
      </c>
    </row>
    <row r="710" spans="1:10" s="3" customFormat="1" ht="24.75" customHeight="1">
      <c r="A710" s="482"/>
      <c r="B710" s="541"/>
      <c r="C710" s="483"/>
      <c r="D710" s="379"/>
      <c r="E710" s="18" t="s">
        <v>236</v>
      </c>
      <c r="F710" s="25">
        <f aca="true" t="shared" si="44" ref="F710:G712">F714</f>
        <v>0</v>
      </c>
      <c r="G710" s="25">
        <f t="shared" si="44"/>
        <v>0</v>
      </c>
      <c r="H710" s="45">
        <v>0</v>
      </c>
      <c r="I710" s="430"/>
      <c r="J710" s="52"/>
    </row>
    <row r="711" spans="1:10" s="3" customFormat="1" ht="24.75" customHeight="1">
      <c r="A711" s="482"/>
      <c r="B711" s="541"/>
      <c r="C711" s="483"/>
      <c r="D711" s="379"/>
      <c r="E711" s="18" t="s">
        <v>197</v>
      </c>
      <c r="F711" s="25">
        <f t="shared" si="44"/>
        <v>0</v>
      </c>
      <c r="G711" s="25">
        <f t="shared" si="44"/>
        <v>0</v>
      </c>
      <c r="H711" s="45">
        <v>0</v>
      </c>
      <c r="I711" s="430"/>
      <c r="J711" s="52"/>
    </row>
    <row r="712" spans="1:10" s="3" customFormat="1" ht="24.75" customHeight="1">
      <c r="A712" s="482"/>
      <c r="B712" s="541"/>
      <c r="C712" s="483"/>
      <c r="D712" s="380"/>
      <c r="E712" s="18" t="s">
        <v>198</v>
      </c>
      <c r="F712" s="25">
        <f t="shared" si="44"/>
        <v>12230</v>
      </c>
      <c r="G712" s="25">
        <f t="shared" si="44"/>
        <v>12230</v>
      </c>
      <c r="H712" s="45">
        <f>G712/F712*100</f>
        <v>100</v>
      </c>
      <c r="I712" s="431"/>
      <c r="J712" s="52"/>
    </row>
    <row r="713" spans="1:10" s="3" customFormat="1" ht="24.75" customHeight="1">
      <c r="A713" s="354" t="s">
        <v>181</v>
      </c>
      <c r="B713" s="357" t="s">
        <v>1004</v>
      </c>
      <c r="C713" s="409" t="s">
        <v>212</v>
      </c>
      <c r="D713" s="371"/>
      <c r="E713" s="13" t="s">
        <v>191</v>
      </c>
      <c r="F713" s="34">
        <f>SUM(F714:F716)</f>
        <v>12230</v>
      </c>
      <c r="G713" s="34">
        <f>SUM(G714:G716)</f>
        <v>12230</v>
      </c>
      <c r="H713" s="332">
        <f>G713/F713*100</f>
        <v>100</v>
      </c>
      <c r="I713" s="328"/>
      <c r="J713" s="52"/>
    </row>
    <row r="714" spans="1:10" s="3" customFormat="1" ht="24.75" customHeight="1">
      <c r="A714" s="355"/>
      <c r="B714" s="358"/>
      <c r="C714" s="409"/>
      <c r="D714" s="371"/>
      <c r="E714" s="14" t="s">
        <v>236</v>
      </c>
      <c r="F714" s="35">
        <v>0</v>
      </c>
      <c r="G714" s="35">
        <v>0</v>
      </c>
      <c r="H714" s="332">
        <v>0</v>
      </c>
      <c r="I714" s="327"/>
      <c r="J714" s="52"/>
    </row>
    <row r="715" spans="1:10" s="3" customFormat="1" ht="24.75" customHeight="1">
      <c r="A715" s="355"/>
      <c r="B715" s="358"/>
      <c r="C715" s="409"/>
      <c r="D715" s="371"/>
      <c r="E715" s="14" t="s">
        <v>197</v>
      </c>
      <c r="F715" s="35">
        <v>0</v>
      </c>
      <c r="G715" s="35">
        <v>0</v>
      </c>
      <c r="H715" s="332">
        <v>0</v>
      </c>
      <c r="I715" s="327"/>
      <c r="J715" s="52"/>
    </row>
    <row r="716" spans="1:10" s="3" customFormat="1" ht="24.75" customHeight="1">
      <c r="A716" s="356"/>
      <c r="B716" s="359"/>
      <c r="C716" s="409"/>
      <c r="D716" s="371"/>
      <c r="E716" s="14" t="s">
        <v>198</v>
      </c>
      <c r="F716" s="35">
        <v>12230</v>
      </c>
      <c r="G716" s="35">
        <v>12230</v>
      </c>
      <c r="H716" s="332">
        <f>G716/F716*100</f>
        <v>100</v>
      </c>
      <c r="I716" s="329"/>
      <c r="J716" s="52"/>
    </row>
    <row r="717" spans="1:10" s="3" customFormat="1" ht="24.75" customHeight="1">
      <c r="A717" s="393" t="s">
        <v>230</v>
      </c>
      <c r="B717" s="399" t="s">
        <v>835</v>
      </c>
      <c r="C717" s="351" t="s">
        <v>212</v>
      </c>
      <c r="D717" s="378" t="s">
        <v>554</v>
      </c>
      <c r="E717" s="7" t="s">
        <v>191</v>
      </c>
      <c r="F717" s="25">
        <f>SUM(F718:F720)</f>
        <v>9499.78618</v>
      </c>
      <c r="G717" s="25">
        <f>SUM(G718:G720)</f>
        <v>9282.17646</v>
      </c>
      <c r="H717" s="45">
        <f>G717/F717*100</f>
        <v>97.70931981123813</v>
      </c>
      <c r="I717" s="429" t="s">
        <v>586</v>
      </c>
      <c r="J717" s="52">
        <f>G717/F717</f>
        <v>0.9770931981123813</v>
      </c>
    </row>
    <row r="718" spans="1:10" s="3" customFormat="1" ht="24.75" customHeight="1">
      <c r="A718" s="394"/>
      <c r="B718" s="400"/>
      <c r="C718" s="352"/>
      <c r="D718" s="379"/>
      <c r="E718" s="8" t="s">
        <v>236</v>
      </c>
      <c r="F718" s="25">
        <f aca="true" t="shared" si="45" ref="F718:G720">F722+F738</f>
        <v>0</v>
      </c>
      <c r="G718" s="25">
        <f t="shared" si="45"/>
        <v>0</v>
      </c>
      <c r="H718" s="45">
        <v>0</v>
      </c>
      <c r="I718" s="430"/>
      <c r="J718" s="52"/>
    </row>
    <row r="719" spans="1:10" s="3" customFormat="1" ht="24.75" customHeight="1">
      <c r="A719" s="394"/>
      <c r="B719" s="400"/>
      <c r="C719" s="352"/>
      <c r="D719" s="379"/>
      <c r="E719" s="8" t="s">
        <v>197</v>
      </c>
      <c r="F719" s="25">
        <f t="shared" si="45"/>
        <v>0</v>
      </c>
      <c r="G719" s="25">
        <f t="shared" si="45"/>
        <v>0</v>
      </c>
      <c r="H719" s="45">
        <v>0</v>
      </c>
      <c r="I719" s="430"/>
      <c r="J719" s="52"/>
    </row>
    <row r="720" spans="1:10" s="3" customFormat="1" ht="24.75" customHeight="1">
      <c r="A720" s="395"/>
      <c r="B720" s="401"/>
      <c r="C720" s="353"/>
      <c r="D720" s="380"/>
      <c r="E720" s="8" t="s">
        <v>198</v>
      </c>
      <c r="F720" s="25">
        <f t="shared" si="45"/>
        <v>9499.78618</v>
      </c>
      <c r="G720" s="25">
        <f t="shared" si="45"/>
        <v>9282.17646</v>
      </c>
      <c r="H720" s="45">
        <f>G720/F720*100</f>
        <v>97.70931981123813</v>
      </c>
      <c r="I720" s="431"/>
      <c r="J720" s="52"/>
    </row>
    <row r="721" spans="1:10" s="3" customFormat="1" ht="24.75" customHeight="1">
      <c r="A721" s="390" t="s">
        <v>0</v>
      </c>
      <c r="B721" s="542" t="s">
        <v>1005</v>
      </c>
      <c r="C721" s="408" t="s">
        <v>212</v>
      </c>
      <c r="D721" s="384"/>
      <c r="E721" s="15" t="s">
        <v>191</v>
      </c>
      <c r="F721" s="26">
        <f>SUM(F722:F724)</f>
        <v>8998.49398</v>
      </c>
      <c r="G721" s="26">
        <f>SUM(G722:G724)</f>
        <v>8780.88426</v>
      </c>
      <c r="H721" s="44">
        <f>G721/F721*100</f>
        <v>97.58170955624735</v>
      </c>
      <c r="I721" s="432" t="s">
        <v>586</v>
      </c>
      <c r="J721" s="52">
        <f>G721/F721</f>
        <v>0.9758170955624734</v>
      </c>
    </row>
    <row r="722" spans="1:10" s="3" customFormat="1" ht="24.75" customHeight="1">
      <c r="A722" s="391"/>
      <c r="B722" s="543"/>
      <c r="C722" s="408"/>
      <c r="D722" s="384"/>
      <c r="E722" s="16" t="s">
        <v>236</v>
      </c>
      <c r="F722" s="26">
        <f aca="true" t="shared" si="46" ref="F722:G724">F726+F730+F734</f>
        <v>0</v>
      </c>
      <c r="G722" s="26">
        <f t="shared" si="46"/>
        <v>0</v>
      </c>
      <c r="H722" s="44">
        <v>0</v>
      </c>
      <c r="I722" s="433"/>
      <c r="J722" s="52"/>
    </row>
    <row r="723" spans="1:10" s="3" customFormat="1" ht="24.75" customHeight="1">
      <c r="A723" s="391"/>
      <c r="B723" s="543"/>
      <c r="C723" s="408"/>
      <c r="D723" s="384"/>
      <c r="E723" s="16" t="s">
        <v>197</v>
      </c>
      <c r="F723" s="26">
        <f t="shared" si="46"/>
        <v>0</v>
      </c>
      <c r="G723" s="26">
        <f t="shared" si="46"/>
        <v>0</v>
      </c>
      <c r="H723" s="44">
        <v>0</v>
      </c>
      <c r="I723" s="433"/>
      <c r="J723" s="52"/>
    </row>
    <row r="724" spans="1:10" s="3" customFormat="1" ht="24.75" customHeight="1">
      <c r="A724" s="392"/>
      <c r="B724" s="544"/>
      <c r="C724" s="408"/>
      <c r="D724" s="384"/>
      <c r="E724" s="16" t="s">
        <v>198</v>
      </c>
      <c r="F724" s="26">
        <f t="shared" si="46"/>
        <v>8998.49398</v>
      </c>
      <c r="G724" s="26">
        <f t="shared" si="46"/>
        <v>8780.88426</v>
      </c>
      <c r="H724" s="44">
        <f>G724/F724*100</f>
        <v>97.58170955624735</v>
      </c>
      <c r="I724" s="434"/>
      <c r="J724" s="52"/>
    </row>
    <row r="725" spans="1:10" s="3" customFormat="1" ht="24.75" customHeight="1">
      <c r="A725" s="341" t="s">
        <v>1</v>
      </c>
      <c r="B725" s="342" t="s">
        <v>1006</v>
      </c>
      <c r="C725" s="409" t="s">
        <v>212</v>
      </c>
      <c r="D725" s="371"/>
      <c r="E725" s="13" t="s">
        <v>191</v>
      </c>
      <c r="F725" s="34">
        <f>SUM(F726:F728)</f>
        <v>8589.05</v>
      </c>
      <c r="G725" s="34">
        <f>SUM(G726:G728)</f>
        <v>8371.44028</v>
      </c>
      <c r="H725" s="332">
        <f aca="true" t="shared" si="47" ref="H725:H736">G725/F725*100</f>
        <v>97.46642853400552</v>
      </c>
      <c r="I725" s="264"/>
      <c r="J725" s="52"/>
    </row>
    <row r="726" spans="1:10" s="3" customFormat="1" ht="24.75" customHeight="1">
      <c r="A726" s="341"/>
      <c r="B726" s="342"/>
      <c r="C726" s="409"/>
      <c r="D726" s="371"/>
      <c r="E726" s="14" t="s">
        <v>236</v>
      </c>
      <c r="F726" s="35">
        <v>0</v>
      </c>
      <c r="G726" s="35">
        <v>0</v>
      </c>
      <c r="H726" s="332">
        <v>0</v>
      </c>
      <c r="I726" s="265"/>
      <c r="J726" s="52"/>
    </row>
    <row r="727" spans="1:10" s="3" customFormat="1" ht="24.75" customHeight="1">
      <c r="A727" s="341"/>
      <c r="B727" s="342"/>
      <c r="C727" s="409"/>
      <c r="D727" s="371"/>
      <c r="E727" s="14" t="s">
        <v>197</v>
      </c>
      <c r="F727" s="35">
        <v>0</v>
      </c>
      <c r="G727" s="35">
        <v>0</v>
      </c>
      <c r="H727" s="332">
        <v>0</v>
      </c>
      <c r="I727" s="265"/>
      <c r="J727" s="52"/>
    </row>
    <row r="728" spans="1:10" s="3" customFormat="1" ht="24.75" customHeight="1">
      <c r="A728" s="341"/>
      <c r="B728" s="342"/>
      <c r="C728" s="409"/>
      <c r="D728" s="371"/>
      <c r="E728" s="14" t="s">
        <v>198</v>
      </c>
      <c r="F728" s="35">
        <v>8589.05</v>
      </c>
      <c r="G728" s="35">
        <v>8371.44028</v>
      </c>
      <c r="H728" s="332">
        <f t="shared" si="47"/>
        <v>97.46642853400552</v>
      </c>
      <c r="I728" s="265"/>
      <c r="J728" s="52"/>
    </row>
    <row r="729" spans="1:10" s="3" customFormat="1" ht="24.75" customHeight="1">
      <c r="A729" s="341" t="s">
        <v>2</v>
      </c>
      <c r="B729" s="342" t="s">
        <v>1007</v>
      </c>
      <c r="C729" s="409" t="s">
        <v>212</v>
      </c>
      <c r="D729" s="371"/>
      <c r="E729" s="13" t="s">
        <v>191</v>
      </c>
      <c r="F729" s="34">
        <f>SUM(F730:F732)</f>
        <v>10.95</v>
      </c>
      <c r="G729" s="34">
        <f>SUM(G730:G732)</f>
        <v>10.95</v>
      </c>
      <c r="H729" s="332">
        <f t="shared" si="47"/>
        <v>100</v>
      </c>
      <c r="I729" s="265"/>
      <c r="J729" s="52"/>
    </row>
    <row r="730" spans="1:10" s="3" customFormat="1" ht="24.75" customHeight="1">
      <c r="A730" s="341"/>
      <c r="B730" s="342"/>
      <c r="C730" s="409"/>
      <c r="D730" s="371"/>
      <c r="E730" s="14" t="s">
        <v>236</v>
      </c>
      <c r="F730" s="35">
        <v>0</v>
      </c>
      <c r="G730" s="35">
        <v>0</v>
      </c>
      <c r="H730" s="332">
        <v>0</v>
      </c>
      <c r="I730" s="265"/>
      <c r="J730" s="52"/>
    </row>
    <row r="731" spans="1:10" s="3" customFormat="1" ht="24.75" customHeight="1">
      <c r="A731" s="341"/>
      <c r="B731" s="342"/>
      <c r="C731" s="409"/>
      <c r="D731" s="371"/>
      <c r="E731" s="14" t="s">
        <v>197</v>
      </c>
      <c r="F731" s="35">
        <v>0</v>
      </c>
      <c r="G731" s="35">
        <v>0</v>
      </c>
      <c r="H731" s="332">
        <v>0</v>
      </c>
      <c r="I731" s="265"/>
      <c r="J731" s="52"/>
    </row>
    <row r="732" spans="1:10" s="3" customFormat="1" ht="24.75" customHeight="1">
      <c r="A732" s="341"/>
      <c r="B732" s="342"/>
      <c r="C732" s="409"/>
      <c r="D732" s="371"/>
      <c r="E732" s="14" t="s">
        <v>198</v>
      </c>
      <c r="F732" s="35">
        <v>10.95</v>
      </c>
      <c r="G732" s="35">
        <v>10.95</v>
      </c>
      <c r="H732" s="332">
        <f t="shared" si="47"/>
        <v>100</v>
      </c>
      <c r="I732" s="265"/>
      <c r="J732" s="52"/>
    </row>
    <row r="733" spans="1:10" s="3" customFormat="1" ht="24.75" customHeight="1">
      <c r="A733" s="406" t="s">
        <v>387</v>
      </c>
      <c r="B733" s="405" t="s">
        <v>1008</v>
      </c>
      <c r="C733" s="412" t="s">
        <v>212</v>
      </c>
      <c r="D733" s="360"/>
      <c r="E733" s="330" t="s">
        <v>191</v>
      </c>
      <c r="F733" s="34">
        <f>SUM(F734:F736)</f>
        <v>398.49398</v>
      </c>
      <c r="G733" s="34">
        <f>SUM(G734:G736)</f>
        <v>398.49398</v>
      </c>
      <c r="H733" s="332">
        <f t="shared" si="47"/>
        <v>100</v>
      </c>
      <c r="I733" s="265"/>
      <c r="J733" s="52"/>
    </row>
    <row r="734" spans="1:10" s="3" customFormat="1" ht="24.75" customHeight="1">
      <c r="A734" s="406"/>
      <c r="B734" s="405"/>
      <c r="C734" s="412"/>
      <c r="D734" s="360"/>
      <c r="E734" s="331" t="s">
        <v>236</v>
      </c>
      <c r="F734" s="35">
        <v>0</v>
      </c>
      <c r="G734" s="35">
        <v>0</v>
      </c>
      <c r="H734" s="332">
        <v>0</v>
      </c>
      <c r="I734" s="265"/>
      <c r="J734" s="52"/>
    </row>
    <row r="735" spans="1:10" s="3" customFormat="1" ht="24.75" customHeight="1">
      <c r="A735" s="406"/>
      <c r="B735" s="405"/>
      <c r="C735" s="412"/>
      <c r="D735" s="360"/>
      <c r="E735" s="331" t="s">
        <v>197</v>
      </c>
      <c r="F735" s="35">
        <v>0</v>
      </c>
      <c r="G735" s="35">
        <v>0</v>
      </c>
      <c r="H735" s="332">
        <v>0</v>
      </c>
      <c r="I735" s="265"/>
      <c r="J735" s="52"/>
    </row>
    <row r="736" spans="1:10" s="3" customFormat="1" ht="24.75" customHeight="1">
      <c r="A736" s="406"/>
      <c r="B736" s="405"/>
      <c r="C736" s="412"/>
      <c r="D736" s="360"/>
      <c r="E736" s="331" t="s">
        <v>198</v>
      </c>
      <c r="F736" s="35">
        <v>398.49398</v>
      </c>
      <c r="G736" s="35">
        <v>398.49398</v>
      </c>
      <c r="H736" s="332">
        <f t="shared" si="47"/>
        <v>100</v>
      </c>
      <c r="I736" s="265"/>
      <c r="J736" s="52"/>
    </row>
    <row r="737" spans="1:10" s="3" customFormat="1" ht="24.75" customHeight="1">
      <c r="A737" s="424" t="s">
        <v>234</v>
      </c>
      <c r="B737" s="411" t="s">
        <v>854</v>
      </c>
      <c r="C737" s="408" t="s">
        <v>212</v>
      </c>
      <c r="D737" s="384"/>
      <c r="E737" s="15" t="s">
        <v>191</v>
      </c>
      <c r="F737" s="26">
        <f>SUM(F738:F740)</f>
        <v>501.2922</v>
      </c>
      <c r="G737" s="26">
        <f>SUM(G738:G740)</f>
        <v>501.2922</v>
      </c>
      <c r="H737" s="41">
        <f>G737/F737*100</f>
        <v>100</v>
      </c>
      <c r="I737" s="432" t="s">
        <v>337</v>
      </c>
      <c r="J737" s="52">
        <f>G737/F737</f>
        <v>1</v>
      </c>
    </row>
    <row r="738" spans="1:10" s="3" customFormat="1" ht="24.75" customHeight="1">
      <c r="A738" s="424"/>
      <c r="B738" s="411"/>
      <c r="C738" s="408"/>
      <c r="D738" s="384"/>
      <c r="E738" s="16" t="s">
        <v>236</v>
      </c>
      <c r="F738" s="26">
        <f aca="true" t="shared" si="48" ref="F738:G740">F742+F746+F750</f>
        <v>0</v>
      </c>
      <c r="G738" s="26">
        <f t="shared" si="48"/>
        <v>0</v>
      </c>
      <c r="H738" s="41">
        <v>0</v>
      </c>
      <c r="I738" s="433"/>
      <c r="J738" s="52"/>
    </row>
    <row r="739" spans="1:10" s="3" customFormat="1" ht="24.75" customHeight="1">
      <c r="A739" s="424"/>
      <c r="B739" s="411"/>
      <c r="C739" s="408"/>
      <c r="D739" s="384"/>
      <c r="E739" s="16" t="s">
        <v>197</v>
      </c>
      <c r="F739" s="26">
        <f t="shared" si="48"/>
        <v>0</v>
      </c>
      <c r="G739" s="26">
        <f t="shared" si="48"/>
        <v>0</v>
      </c>
      <c r="H739" s="41">
        <v>0</v>
      </c>
      <c r="I739" s="433"/>
      <c r="J739" s="52"/>
    </row>
    <row r="740" spans="1:10" s="3" customFormat="1" ht="24.75" customHeight="1">
      <c r="A740" s="424"/>
      <c r="B740" s="402"/>
      <c r="C740" s="408"/>
      <c r="D740" s="384"/>
      <c r="E740" s="16" t="s">
        <v>198</v>
      </c>
      <c r="F740" s="26">
        <f t="shared" si="48"/>
        <v>501.2922</v>
      </c>
      <c r="G740" s="26">
        <f t="shared" si="48"/>
        <v>501.2922</v>
      </c>
      <c r="H740" s="41">
        <f>G740/F740*100</f>
        <v>100</v>
      </c>
      <c r="I740" s="434"/>
      <c r="J740" s="52"/>
    </row>
    <row r="741" spans="1:10" s="3" customFormat="1" ht="24.75" customHeight="1">
      <c r="A741" s="341" t="s">
        <v>182</v>
      </c>
      <c r="B741" s="508" t="s">
        <v>1009</v>
      </c>
      <c r="C741" s="409" t="s">
        <v>212</v>
      </c>
      <c r="D741" s="371"/>
      <c r="E741" s="13" t="s">
        <v>191</v>
      </c>
      <c r="F741" s="34">
        <f>SUM(F742:F744)</f>
        <v>51.2922</v>
      </c>
      <c r="G741" s="34">
        <f>SUM(G742:G744)</f>
        <v>51.2922</v>
      </c>
      <c r="H741" s="234">
        <f aca="true" t="shared" si="49" ref="H741:H748">G741/F741*100</f>
        <v>100</v>
      </c>
      <c r="I741" s="264"/>
      <c r="J741" s="52"/>
    </row>
    <row r="742" spans="1:10" s="3" customFormat="1" ht="24.75" customHeight="1">
      <c r="A742" s="341"/>
      <c r="B742" s="509"/>
      <c r="C742" s="409"/>
      <c r="D742" s="371"/>
      <c r="E742" s="14" t="s">
        <v>236</v>
      </c>
      <c r="F742" s="35">
        <v>0</v>
      </c>
      <c r="G742" s="35">
        <v>0</v>
      </c>
      <c r="H742" s="234">
        <v>0</v>
      </c>
      <c r="I742" s="265"/>
      <c r="J742" s="52"/>
    </row>
    <row r="743" spans="1:10" s="3" customFormat="1" ht="24.75" customHeight="1">
      <c r="A743" s="341"/>
      <c r="B743" s="509"/>
      <c r="C743" s="409"/>
      <c r="D743" s="371"/>
      <c r="E743" s="14" t="s">
        <v>197</v>
      </c>
      <c r="F743" s="35">
        <v>0</v>
      </c>
      <c r="G743" s="35">
        <v>0</v>
      </c>
      <c r="H743" s="234">
        <v>0</v>
      </c>
      <c r="I743" s="265"/>
      <c r="J743" s="52"/>
    </row>
    <row r="744" spans="1:10" s="3" customFormat="1" ht="24.75" customHeight="1">
      <c r="A744" s="341"/>
      <c r="B744" s="510"/>
      <c r="C744" s="409"/>
      <c r="D744" s="371"/>
      <c r="E744" s="14" t="s">
        <v>198</v>
      </c>
      <c r="F744" s="35">
        <v>51.2922</v>
      </c>
      <c r="G744" s="35">
        <v>51.2922</v>
      </c>
      <c r="H744" s="234">
        <f t="shared" si="49"/>
        <v>100</v>
      </c>
      <c r="I744" s="266"/>
      <c r="J744" s="52"/>
    </row>
    <row r="745" spans="1:10" s="3" customFormat="1" ht="24.75" customHeight="1">
      <c r="A745" s="341" t="s">
        <v>388</v>
      </c>
      <c r="B745" s="357" t="s">
        <v>1010</v>
      </c>
      <c r="C745" s="409" t="s">
        <v>212</v>
      </c>
      <c r="D745" s="371"/>
      <c r="E745" s="13" t="s">
        <v>191</v>
      </c>
      <c r="F745" s="34">
        <f>SUM(F746:F748)</f>
        <v>450</v>
      </c>
      <c r="G745" s="34">
        <f>SUM(G746:G748)</f>
        <v>450</v>
      </c>
      <c r="H745" s="234">
        <f t="shared" si="49"/>
        <v>100</v>
      </c>
      <c r="I745" s="264"/>
      <c r="J745" s="52"/>
    </row>
    <row r="746" spans="1:10" s="3" customFormat="1" ht="24.75" customHeight="1">
      <c r="A746" s="341"/>
      <c r="B746" s="358"/>
      <c r="C746" s="409"/>
      <c r="D746" s="371"/>
      <c r="E746" s="14" t="s">
        <v>236</v>
      </c>
      <c r="F746" s="35">
        <v>0</v>
      </c>
      <c r="G746" s="35">
        <v>0</v>
      </c>
      <c r="H746" s="234">
        <v>0</v>
      </c>
      <c r="I746" s="265"/>
      <c r="J746" s="52"/>
    </row>
    <row r="747" spans="1:10" s="3" customFormat="1" ht="24.75" customHeight="1">
      <c r="A747" s="341"/>
      <c r="B747" s="358"/>
      <c r="C747" s="409"/>
      <c r="D747" s="371"/>
      <c r="E747" s="14" t="s">
        <v>197</v>
      </c>
      <c r="F747" s="35">
        <v>0</v>
      </c>
      <c r="G747" s="35">
        <v>0</v>
      </c>
      <c r="H747" s="234">
        <v>0</v>
      </c>
      <c r="I747" s="265"/>
      <c r="J747" s="52"/>
    </row>
    <row r="748" spans="1:10" s="3" customFormat="1" ht="24.75" customHeight="1">
      <c r="A748" s="341"/>
      <c r="B748" s="359"/>
      <c r="C748" s="409"/>
      <c r="D748" s="371"/>
      <c r="E748" s="14" t="s">
        <v>198</v>
      </c>
      <c r="F748" s="35">
        <v>450</v>
      </c>
      <c r="G748" s="35">
        <v>450</v>
      </c>
      <c r="H748" s="234">
        <f t="shared" si="49"/>
        <v>100</v>
      </c>
      <c r="I748" s="266"/>
      <c r="J748" s="52"/>
    </row>
    <row r="749" spans="1:10" s="3" customFormat="1" ht="24.75" customHeight="1" hidden="1">
      <c r="A749" s="341" t="s">
        <v>389</v>
      </c>
      <c r="B749" s="357" t="s">
        <v>1011</v>
      </c>
      <c r="C749" s="409" t="s">
        <v>212</v>
      </c>
      <c r="D749" s="371"/>
      <c r="E749" s="13" t="s">
        <v>191</v>
      </c>
      <c r="F749" s="34">
        <f>SUM(F750:F752)</f>
        <v>0</v>
      </c>
      <c r="G749" s="34">
        <f>SUM(G750:G752)</f>
        <v>0</v>
      </c>
      <c r="H749" s="42"/>
      <c r="I749" s="264"/>
      <c r="J749" s="52"/>
    </row>
    <row r="750" spans="1:10" s="3" customFormat="1" ht="24.75" customHeight="1" hidden="1">
      <c r="A750" s="341"/>
      <c r="B750" s="358"/>
      <c r="C750" s="409"/>
      <c r="D750" s="371"/>
      <c r="E750" s="14" t="s">
        <v>236</v>
      </c>
      <c r="F750" s="35">
        <v>0</v>
      </c>
      <c r="G750" s="35">
        <v>0</v>
      </c>
      <c r="H750" s="42"/>
      <c r="I750" s="265"/>
      <c r="J750" s="52"/>
    </row>
    <row r="751" spans="1:10" s="3" customFormat="1" ht="24.75" customHeight="1" hidden="1">
      <c r="A751" s="341"/>
      <c r="B751" s="358"/>
      <c r="C751" s="409"/>
      <c r="D751" s="371"/>
      <c r="E751" s="14" t="s">
        <v>197</v>
      </c>
      <c r="F751" s="35">
        <v>0</v>
      </c>
      <c r="G751" s="35">
        <v>0</v>
      </c>
      <c r="H751" s="42"/>
      <c r="I751" s="265"/>
      <c r="J751" s="52"/>
    </row>
    <row r="752" spans="1:10" s="3" customFormat="1" ht="24.75" customHeight="1" hidden="1">
      <c r="A752" s="341"/>
      <c r="B752" s="359"/>
      <c r="C752" s="409"/>
      <c r="D752" s="371"/>
      <c r="E752" s="14" t="s">
        <v>198</v>
      </c>
      <c r="F752" s="35">
        <v>0</v>
      </c>
      <c r="G752" s="35">
        <v>0</v>
      </c>
      <c r="H752" s="42"/>
      <c r="I752" s="266"/>
      <c r="J752" s="52"/>
    </row>
    <row r="753" spans="1:10" s="3" customFormat="1" ht="24.75" customHeight="1">
      <c r="A753" s="393" t="s">
        <v>231</v>
      </c>
      <c r="B753" s="399" t="s">
        <v>735</v>
      </c>
      <c r="C753" s="483" t="s">
        <v>212</v>
      </c>
      <c r="D753" s="378" t="s">
        <v>555</v>
      </c>
      <c r="E753" s="17" t="s">
        <v>191</v>
      </c>
      <c r="F753" s="28">
        <f>SUM(F757+F777)</f>
        <v>131250.7</v>
      </c>
      <c r="G753" s="28">
        <f>SUM(G757+G777)</f>
        <v>128828.94099999999</v>
      </c>
      <c r="H753" s="45">
        <f>G753/F753*100</f>
        <v>98.15486012646026</v>
      </c>
      <c r="I753" s="429" t="s">
        <v>586</v>
      </c>
      <c r="J753" s="52">
        <f>G753/F753</f>
        <v>0.9815486012646026</v>
      </c>
    </row>
    <row r="754" spans="1:10" s="3" customFormat="1" ht="24.75" customHeight="1">
      <c r="A754" s="394"/>
      <c r="B754" s="400"/>
      <c r="C754" s="483"/>
      <c r="D754" s="379"/>
      <c r="E754" s="18" t="s">
        <v>236</v>
      </c>
      <c r="F754" s="28">
        <f aca="true" t="shared" si="50" ref="F754:G756">F758+F778</f>
        <v>21663</v>
      </c>
      <c r="G754" s="28">
        <f t="shared" si="50"/>
        <v>21477.119</v>
      </c>
      <c r="H754" s="45">
        <f aca="true" t="shared" si="51" ref="H754:H775">G754/F754*100</f>
        <v>99.14194248257397</v>
      </c>
      <c r="I754" s="430"/>
      <c r="J754" s="52"/>
    </row>
    <row r="755" spans="1:10" s="3" customFormat="1" ht="24.75" customHeight="1">
      <c r="A755" s="394"/>
      <c r="B755" s="400"/>
      <c r="C755" s="483"/>
      <c r="D755" s="379"/>
      <c r="E755" s="18" t="s">
        <v>197</v>
      </c>
      <c r="F755" s="28">
        <f t="shared" si="50"/>
        <v>108787.7</v>
      </c>
      <c r="G755" s="28">
        <f t="shared" si="50"/>
        <v>106551.822</v>
      </c>
      <c r="H755" s="45">
        <f t="shared" si="51"/>
        <v>97.94473272254125</v>
      </c>
      <c r="I755" s="430"/>
      <c r="J755" s="52"/>
    </row>
    <row r="756" spans="1:10" s="3" customFormat="1" ht="24.75" customHeight="1">
      <c r="A756" s="395"/>
      <c r="B756" s="401"/>
      <c r="C756" s="483"/>
      <c r="D756" s="380"/>
      <c r="E756" s="18" t="s">
        <v>198</v>
      </c>
      <c r="F756" s="28">
        <f t="shared" si="50"/>
        <v>800</v>
      </c>
      <c r="G756" s="28">
        <f t="shared" si="50"/>
        <v>800</v>
      </c>
      <c r="H756" s="45">
        <f t="shared" si="51"/>
        <v>100</v>
      </c>
      <c r="I756" s="431"/>
      <c r="J756" s="52"/>
    </row>
    <row r="757" spans="1:10" s="3" customFormat="1" ht="24.75" customHeight="1">
      <c r="A757" s="490" t="s">
        <v>232</v>
      </c>
      <c r="B757" s="402" t="s">
        <v>731</v>
      </c>
      <c r="C757" s="408" t="s">
        <v>212</v>
      </c>
      <c r="D757" s="384"/>
      <c r="E757" s="15" t="s">
        <v>191</v>
      </c>
      <c r="F757" s="26">
        <f>SUM(F758:F760)</f>
        <v>130450.7</v>
      </c>
      <c r="G757" s="26">
        <f>SUM(G758:G760)</f>
        <v>128028.94099999999</v>
      </c>
      <c r="H757" s="44">
        <f t="shared" si="51"/>
        <v>98.14354464943462</v>
      </c>
      <c r="I757" s="432" t="s">
        <v>586</v>
      </c>
      <c r="J757" s="52">
        <f>G757/F757</f>
        <v>0.9814354464943461</v>
      </c>
    </row>
    <row r="758" spans="1:10" s="3" customFormat="1" ht="24.75" customHeight="1">
      <c r="A758" s="491"/>
      <c r="B758" s="403"/>
      <c r="C758" s="408"/>
      <c r="D758" s="384"/>
      <c r="E758" s="16" t="s">
        <v>236</v>
      </c>
      <c r="F758" s="26">
        <f aca="true" t="shared" si="52" ref="F758:G760">F762+F766+F770+F774</f>
        <v>21663</v>
      </c>
      <c r="G758" s="26">
        <f t="shared" si="52"/>
        <v>21477.119</v>
      </c>
      <c r="H758" s="44">
        <f t="shared" si="51"/>
        <v>99.14194248257397</v>
      </c>
      <c r="I758" s="433"/>
      <c r="J758" s="52"/>
    </row>
    <row r="759" spans="1:10" s="3" customFormat="1" ht="24.75" customHeight="1">
      <c r="A759" s="491"/>
      <c r="B759" s="403"/>
      <c r="C759" s="408"/>
      <c r="D759" s="384"/>
      <c r="E759" s="16" t="s">
        <v>197</v>
      </c>
      <c r="F759" s="26">
        <f t="shared" si="52"/>
        <v>108787.7</v>
      </c>
      <c r="G759" s="26">
        <f t="shared" si="52"/>
        <v>106551.822</v>
      </c>
      <c r="H759" s="44">
        <f t="shared" si="51"/>
        <v>97.94473272254125</v>
      </c>
      <c r="I759" s="433"/>
      <c r="J759" s="52"/>
    </row>
    <row r="760" spans="1:10" s="3" customFormat="1" ht="24.75" customHeight="1">
      <c r="A760" s="492"/>
      <c r="B760" s="404"/>
      <c r="C760" s="408"/>
      <c r="D760" s="384"/>
      <c r="E760" s="16" t="s">
        <v>198</v>
      </c>
      <c r="F760" s="26">
        <f t="shared" si="52"/>
        <v>0</v>
      </c>
      <c r="G760" s="26">
        <f t="shared" si="52"/>
        <v>0</v>
      </c>
      <c r="H760" s="44">
        <v>0</v>
      </c>
      <c r="I760" s="434"/>
      <c r="J760" s="52"/>
    </row>
    <row r="761" spans="1:10" s="3" customFormat="1" ht="24.75" customHeight="1">
      <c r="A761" s="500" t="s">
        <v>183</v>
      </c>
      <c r="B761" s="496" t="s">
        <v>560</v>
      </c>
      <c r="C761" s="409" t="s">
        <v>212</v>
      </c>
      <c r="D761" s="371"/>
      <c r="E761" s="13" t="s">
        <v>191</v>
      </c>
      <c r="F761" s="34">
        <f>SUM(F762:F764)</f>
        <v>54293.3</v>
      </c>
      <c r="G761" s="34">
        <f>SUM(G762:G764)</f>
        <v>53300.279</v>
      </c>
      <c r="H761" s="279">
        <f t="shared" si="51"/>
        <v>98.17100636726815</v>
      </c>
      <c r="I761" s="264"/>
      <c r="J761" s="52"/>
    </row>
    <row r="762" spans="1:10" s="3" customFormat="1" ht="24.75" customHeight="1">
      <c r="A762" s="500"/>
      <c r="B762" s="496"/>
      <c r="C762" s="409"/>
      <c r="D762" s="371"/>
      <c r="E762" s="14" t="s">
        <v>236</v>
      </c>
      <c r="F762" s="35">
        <v>0</v>
      </c>
      <c r="G762" s="35">
        <v>0</v>
      </c>
      <c r="H762" s="279">
        <v>0</v>
      </c>
      <c r="I762" s="265"/>
      <c r="J762" s="52"/>
    </row>
    <row r="763" spans="1:10" s="3" customFormat="1" ht="24.75" customHeight="1">
      <c r="A763" s="500"/>
      <c r="B763" s="496"/>
      <c r="C763" s="409"/>
      <c r="D763" s="371"/>
      <c r="E763" s="14" t="s">
        <v>197</v>
      </c>
      <c r="F763" s="35">
        <v>54293.3</v>
      </c>
      <c r="G763" s="35">
        <v>53300.279</v>
      </c>
      <c r="H763" s="279">
        <f t="shared" si="51"/>
        <v>98.17100636726815</v>
      </c>
      <c r="I763" s="265"/>
      <c r="J763" s="52"/>
    </row>
    <row r="764" spans="1:10" s="3" customFormat="1" ht="31.5" customHeight="1">
      <c r="A764" s="500"/>
      <c r="B764" s="496"/>
      <c r="C764" s="409"/>
      <c r="D764" s="371"/>
      <c r="E764" s="14" t="s">
        <v>198</v>
      </c>
      <c r="F764" s="35">
        <v>0</v>
      </c>
      <c r="G764" s="35">
        <v>0</v>
      </c>
      <c r="H764" s="279">
        <v>0</v>
      </c>
      <c r="I764" s="265"/>
      <c r="J764" s="52"/>
    </row>
    <row r="765" spans="1:10" s="3" customFormat="1" ht="24.75" customHeight="1">
      <c r="A765" s="500" t="s">
        <v>184</v>
      </c>
      <c r="B765" s="496" t="s">
        <v>559</v>
      </c>
      <c r="C765" s="409" t="s">
        <v>212</v>
      </c>
      <c r="D765" s="371"/>
      <c r="E765" s="13" t="s">
        <v>191</v>
      </c>
      <c r="F765" s="34">
        <f>SUM(F766:F768)</f>
        <v>21663</v>
      </c>
      <c r="G765" s="34">
        <f>SUM(G766:G768)</f>
        <v>21477.119</v>
      </c>
      <c r="H765" s="279">
        <f t="shared" si="51"/>
        <v>99.14194248257397</v>
      </c>
      <c r="I765" s="265"/>
      <c r="J765" s="52"/>
    </row>
    <row r="766" spans="1:10" s="3" customFormat="1" ht="24.75" customHeight="1">
      <c r="A766" s="500"/>
      <c r="B766" s="496"/>
      <c r="C766" s="409"/>
      <c r="D766" s="371"/>
      <c r="E766" s="14" t="s">
        <v>236</v>
      </c>
      <c r="F766" s="35">
        <v>21663</v>
      </c>
      <c r="G766" s="35">
        <v>21477.119</v>
      </c>
      <c r="H766" s="279">
        <f t="shared" si="51"/>
        <v>99.14194248257397</v>
      </c>
      <c r="I766" s="265"/>
      <c r="J766" s="52"/>
    </row>
    <row r="767" spans="1:10" s="3" customFormat="1" ht="24.75" customHeight="1">
      <c r="A767" s="500"/>
      <c r="B767" s="496"/>
      <c r="C767" s="409"/>
      <c r="D767" s="371"/>
      <c r="E767" s="14" t="s">
        <v>197</v>
      </c>
      <c r="F767" s="35">
        <v>0</v>
      </c>
      <c r="G767" s="35">
        <v>0</v>
      </c>
      <c r="H767" s="279">
        <v>0</v>
      </c>
      <c r="I767" s="265"/>
      <c r="J767" s="52"/>
    </row>
    <row r="768" spans="1:10" s="3" customFormat="1" ht="24.75" customHeight="1">
      <c r="A768" s="500"/>
      <c r="B768" s="496"/>
      <c r="C768" s="409"/>
      <c r="D768" s="371"/>
      <c r="E768" s="14" t="s">
        <v>198</v>
      </c>
      <c r="F768" s="35">
        <v>0</v>
      </c>
      <c r="G768" s="35">
        <v>0</v>
      </c>
      <c r="H768" s="279">
        <v>0</v>
      </c>
      <c r="I768" s="265"/>
      <c r="J768" s="52"/>
    </row>
    <row r="769" spans="1:10" s="3" customFormat="1" ht="24.75" customHeight="1">
      <c r="A769" s="500" t="s">
        <v>185</v>
      </c>
      <c r="B769" s="496" t="s">
        <v>558</v>
      </c>
      <c r="C769" s="409" t="s">
        <v>212</v>
      </c>
      <c r="D769" s="371"/>
      <c r="E769" s="13" t="s">
        <v>191</v>
      </c>
      <c r="F769" s="34">
        <f>SUM(F770:F772)</f>
        <v>46627.7</v>
      </c>
      <c r="G769" s="34">
        <f>SUM(G770:G772)</f>
        <v>46503.297</v>
      </c>
      <c r="H769" s="279">
        <f t="shared" si="51"/>
        <v>99.73319936432637</v>
      </c>
      <c r="I769" s="265"/>
      <c r="J769" s="52"/>
    </row>
    <row r="770" spans="1:10" s="3" customFormat="1" ht="24.75" customHeight="1">
      <c r="A770" s="500"/>
      <c r="B770" s="496"/>
      <c r="C770" s="409"/>
      <c r="D770" s="371"/>
      <c r="E770" s="14" t="s">
        <v>236</v>
      </c>
      <c r="F770" s="35">
        <v>0</v>
      </c>
      <c r="G770" s="35">
        <v>0</v>
      </c>
      <c r="H770" s="279">
        <v>0</v>
      </c>
      <c r="I770" s="265"/>
      <c r="J770" s="52"/>
    </row>
    <row r="771" spans="1:10" s="3" customFormat="1" ht="28.5" customHeight="1">
      <c r="A771" s="500"/>
      <c r="B771" s="496"/>
      <c r="C771" s="409"/>
      <c r="D771" s="371"/>
      <c r="E771" s="14" t="s">
        <v>197</v>
      </c>
      <c r="F771" s="35">
        <v>46627.7</v>
      </c>
      <c r="G771" s="35">
        <v>46503.297</v>
      </c>
      <c r="H771" s="279">
        <f t="shared" si="51"/>
        <v>99.73319936432637</v>
      </c>
      <c r="I771" s="265"/>
      <c r="J771" s="52"/>
    </row>
    <row r="772" spans="1:10" s="3" customFormat="1" ht="24.75" customHeight="1">
      <c r="A772" s="500"/>
      <c r="B772" s="496"/>
      <c r="C772" s="409"/>
      <c r="D772" s="371"/>
      <c r="E772" s="14" t="s">
        <v>198</v>
      </c>
      <c r="F772" s="35">
        <v>0</v>
      </c>
      <c r="G772" s="35">
        <v>0</v>
      </c>
      <c r="H772" s="279">
        <v>0</v>
      </c>
      <c r="I772" s="265"/>
      <c r="J772" s="52"/>
    </row>
    <row r="773" spans="1:10" s="3" customFormat="1" ht="24.75" customHeight="1">
      <c r="A773" s="500" t="s">
        <v>186</v>
      </c>
      <c r="B773" s="342" t="s">
        <v>584</v>
      </c>
      <c r="C773" s="409" t="s">
        <v>212</v>
      </c>
      <c r="D773" s="371"/>
      <c r="E773" s="13" t="s">
        <v>191</v>
      </c>
      <c r="F773" s="34">
        <f>SUM(F774:F776)</f>
        <v>7866.7</v>
      </c>
      <c r="G773" s="34">
        <f>SUM(G774:G776)</f>
        <v>6748.246</v>
      </c>
      <c r="H773" s="279">
        <f t="shared" si="51"/>
        <v>85.78242465074301</v>
      </c>
      <c r="I773" s="265"/>
      <c r="J773" s="52"/>
    </row>
    <row r="774" spans="1:10" s="3" customFormat="1" ht="24.75" customHeight="1">
      <c r="A774" s="500"/>
      <c r="B774" s="342"/>
      <c r="C774" s="409"/>
      <c r="D774" s="371"/>
      <c r="E774" s="14" t="s">
        <v>236</v>
      </c>
      <c r="F774" s="35">
        <v>0</v>
      </c>
      <c r="G774" s="35">
        <v>0</v>
      </c>
      <c r="H774" s="279">
        <v>0</v>
      </c>
      <c r="I774" s="265"/>
      <c r="J774" s="52"/>
    </row>
    <row r="775" spans="1:10" s="3" customFormat="1" ht="24.75" customHeight="1">
      <c r="A775" s="500"/>
      <c r="B775" s="342"/>
      <c r="C775" s="409"/>
      <c r="D775" s="371"/>
      <c r="E775" s="14" t="s">
        <v>197</v>
      </c>
      <c r="F775" s="35">
        <v>7866.7</v>
      </c>
      <c r="G775" s="35">
        <v>6748.246</v>
      </c>
      <c r="H775" s="279">
        <f t="shared" si="51"/>
        <v>85.78242465074301</v>
      </c>
      <c r="I775" s="265"/>
      <c r="J775" s="52"/>
    </row>
    <row r="776" spans="1:10" s="3" customFormat="1" ht="24.75" customHeight="1">
      <c r="A776" s="500"/>
      <c r="B776" s="342"/>
      <c r="C776" s="409"/>
      <c r="D776" s="371"/>
      <c r="E776" s="14" t="s">
        <v>198</v>
      </c>
      <c r="F776" s="35">
        <v>0</v>
      </c>
      <c r="G776" s="35">
        <v>0</v>
      </c>
      <c r="H776" s="279">
        <v>0</v>
      </c>
      <c r="I776" s="266"/>
      <c r="J776" s="52"/>
    </row>
    <row r="777" spans="1:10" ht="24.75" customHeight="1">
      <c r="A777" s="390" t="s">
        <v>233</v>
      </c>
      <c r="B777" s="402" t="s">
        <v>730</v>
      </c>
      <c r="C777" s="410" t="s">
        <v>202</v>
      </c>
      <c r="D777" s="364"/>
      <c r="E777" s="11" t="s">
        <v>191</v>
      </c>
      <c r="F777" s="26">
        <f>SUM(F778:F780)</f>
        <v>800</v>
      </c>
      <c r="G777" s="26">
        <f>SUM(G778:G780)</f>
        <v>800</v>
      </c>
      <c r="H777" s="41">
        <f>G777/F777*100</f>
        <v>100</v>
      </c>
      <c r="I777" s="432" t="s">
        <v>337</v>
      </c>
      <c r="J777" s="52">
        <f>G777/F777</f>
        <v>1</v>
      </c>
    </row>
    <row r="778" spans="1:10" ht="24.75" customHeight="1">
      <c r="A778" s="391"/>
      <c r="B778" s="403"/>
      <c r="C778" s="466"/>
      <c r="D778" s="365"/>
      <c r="E778" s="12" t="s">
        <v>236</v>
      </c>
      <c r="F778" s="26">
        <v>0</v>
      </c>
      <c r="G778" s="26">
        <v>0</v>
      </c>
      <c r="H778" s="41">
        <v>0</v>
      </c>
      <c r="I778" s="433"/>
      <c r="J778" s="52"/>
    </row>
    <row r="779" spans="1:10" ht="24.75" customHeight="1">
      <c r="A779" s="391"/>
      <c r="B779" s="403"/>
      <c r="C779" s="466"/>
      <c r="D779" s="365"/>
      <c r="E779" s="12" t="s">
        <v>197</v>
      </c>
      <c r="F779" s="26">
        <v>0</v>
      </c>
      <c r="G779" s="26">
        <v>0</v>
      </c>
      <c r="H779" s="41">
        <v>0</v>
      </c>
      <c r="I779" s="433"/>
      <c r="J779" s="52"/>
    </row>
    <row r="780" spans="1:10" ht="24.75" customHeight="1">
      <c r="A780" s="392"/>
      <c r="B780" s="404"/>
      <c r="C780" s="407"/>
      <c r="D780" s="366"/>
      <c r="E780" s="12" t="s">
        <v>198</v>
      </c>
      <c r="F780" s="26">
        <f>F784+F788</f>
        <v>800</v>
      </c>
      <c r="G780" s="26">
        <f>G784+G788</f>
        <v>800</v>
      </c>
      <c r="H780" s="41">
        <f>G780/F780*100</f>
        <v>100</v>
      </c>
      <c r="I780" s="434"/>
      <c r="J780" s="52"/>
    </row>
    <row r="781" spans="1:10" ht="24.75" customHeight="1">
      <c r="A781" s="504" t="s">
        <v>187</v>
      </c>
      <c r="B781" s="334" t="s">
        <v>300</v>
      </c>
      <c r="C781" s="499" t="s">
        <v>202</v>
      </c>
      <c r="D781" s="381"/>
      <c r="E781" s="10" t="s">
        <v>191</v>
      </c>
      <c r="F781" s="34">
        <f>SUM(F782:F784)</f>
        <v>500</v>
      </c>
      <c r="G781" s="34">
        <f>SUM(G782:G784)</f>
        <v>500</v>
      </c>
      <c r="H781" s="43">
        <f aca="true" t="shared" si="53" ref="H781:H788">G781/F781*100</f>
        <v>100</v>
      </c>
      <c r="I781" s="268"/>
      <c r="J781" s="52"/>
    </row>
    <row r="782" spans="1:10" ht="24.75" customHeight="1">
      <c r="A782" s="422"/>
      <c r="B782" s="335"/>
      <c r="C782" s="467"/>
      <c r="D782" s="382"/>
      <c r="E782" s="9" t="s">
        <v>236</v>
      </c>
      <c r="F782" s="35">
        <v>0</v>
      </c>
      <c r="G782" s="35">
        <v>0</v>
      </c>
      <c r="H782" s="43">
        <v>0</v>
      </c>
      <c r="I782" s="269"/>
      <c r="J782" s="52"/>
    </row>
    <row r="783" spans="1:10" ht="24.75" customHeight="1">
      <c r="A783" s="422"/>
      <c r="B783" s="335"/>
      <c r="C783" s="467"/>
      <c r="D783" s="382"/>
      <c r="E783" s="9" t="s">
        <v>197</v>
      </c>
      <c r="F783" s="35">
        <v>0</v>
      </c>
      <c r="G783" s="35">
        <v>0</v>
      </c>
      <c r="H783" s="43">
        <v>0</v>
      </c>
      <c r="I783" s="269"/>
      <c r="J783" s="52"/>
    </row>
    <row r="784" spans="1:10" ht="24.75" customHeight="1">
      <c r="A784" s="423"/>
      <c r="B784" s="336"/>
      <c r="C784" s="468"/>
      <c r="D784" s="383"/>
      <c r="E784" s="9" t="s">
        <v>198</v>
      </c>
      <c r="F784" s="35">
        <v>500</v>
      </c>
      <c r="G784" s="35">
        <v>500</v>
      </c>
      <c r="H784" s="43">
        <f t="shared" si="53"/>
        <v>100</v>
      </c>
      <c r="I784" s="269"/>
      <c r="J784" s="52"/>
    </row>
    <row r="785" spans="1:10" ht="24.75" customHeight="1">
      <c r="A785" s="504" t="s">
        <v>188</v>
      </c>
      <c r="B785" s="334" t="s">
        <v>301</v>
      </c>
      <c r="C785" s="499" t="s">
        <v>202</v>
      </c>
      <c r="D785" s="381"/>
      <c r="E785" s="10" t="s">
        <v>191</v>
      </c>
      <c r="F785" s="34">
        <f>SUM(F786:F788)</f>
        <v>300</v>
      </c>
      <c r="G785" s="34">
        <f>SUM(G786:G788)</f>
        <v>300</v>
      </c>
      <c r="H785" s="43">
        <f t="shared" si="53"/>
        <v>100</v>
      </c>
      <c r="I785" s="269"/>
      <c r="J785" s="52"/>
    </row>
    <row r="786" spans="1:10" ht="24.75" customHeight="1">
      <c r="A786" s="422"/>
      <c r="B786" s="335"/>
      <c r="C786" s="467"/>
      <c r="D786" s="382"/>
      <c r="E786" s="9" t="s">
        <v>236</v>
      </c>
      <c r="F786" s="35">
        <v>0</v>
      </c>
      <c r="G786" s="35">
        <v>0</v>
      </c>
      <c r="H786" s="43">
        <v>0</v>
      </c>
      <c r="I786" s="269"/>
      <c r="J786" s="52"/>
    </row>
    <row r="787" spans="1:10" ht="24.75" customHeight="1">
      <c r="A787" s="422"/>
      <c r="B787" s="335"/>
      <c r="C787" s="467"/>
      <c r="D787" s="382"/>
      <c r="E787" s="9" t="s">
        <v>197</v>
      </c>
      <c r="F787" s="35">
        <v>0</v>
      </c>
      <c r="G787" s="35">
        <v>0</v>
      </c>
      <c r="H787" s="43">
        <v>0</v>
      </c>
      <c r="I787" s="269"/>
      <c r="J787" s="52"/>
    </row>
    <row r="788" spans="1:10" ht="24.75" customHeight="1">
      <c r="A788" s="423"/>
      <c r="B788" s="336"/>
      <c r="C788" s="468"/>
      <c r="D788" s="383"/>
      <c r="E788" s="9" t="s">
        <v>198</v>
      </c>
      <c r="F788" s="35">
        <v>300</v>
      </c>
      <c r="G788" s="35">
        <v>300</v>
      </c>
      <c r="H788" s="43">
        <f t="shared" si="53"/>
        <v>100</v>
      </c>
      <c r="I788" s="269"/>
      <c r="J788" s="52"/>
    </row>
    <row r="789" spans="1:10" ht="24.75" customHeight="1">
      <c r="A789" s="505" t="s">
        <v>303</v>
      </c>
      <c r="B789" s="399" t="s">
        <v>717</v>
      </c>
      <c r="C789" s="351" t="s">
        <v>212</v>
      </c>
      <c r="D789" s="378" t="s">
        <v>556</v>
      </c>
      <c r="E789" s="7" t="s">
        <v>191</v>
      </c>
      <c r="F789" s="25">
        <f>SUM(F790:F792)</f>
        <v>165</v>
      </c>
      <c r="G789" s="25">
        <f>SUM(G790:G792)</f>
        <v>165</v>
      </c>
      <c r="H789" s="40">
        <f>G789/F789*100</f>
        <v>100</v>
      </c>
      <c r="I789" s="429" t="s">
        <v>337</v>
      </c>
      <c r="J789" s="52">
        <f>G789/F789</f>
        <v>1</v>
      </c>
    </row>
    <row r="790" spans="1:10" ht="24.75" customHeight="1">
      <c r="A790" s="506"/>
      <c r="B790" s="400"/>
      <c r="C790" s="352"/>
      <c r="D790" s="379"/>
      <c r="E790" s="8" t="s">
        <v>236</v>
      </c>
      <c r="F790" s="25">
        <f aca="true" t="shared" si="54" ref="F790:G792">F794+F810</f>
        <v>0</v>
      </c>
      <c r="G790" s="25">
        <f t="shared" si="54"/>
        <v>0</v>
      </c>
      <c r="H790" s="40">
        <v>0</v>
      </c>
      <c r="I790" s="430"/>
      <c r="J790" s="52"/>
    </row>
    <row r="791" spans="1:10" ht="24.75" customHeight="1">
      <c r="A791" s="506"/>
      <c r="B791" s="400"/>
      <c r="C791" s="352"/>
      <c r="D791" s="379"/>
      <c r="E791" s="8" t="s">
        <v>197</v>
      </c>
      <c r="F791" s="25">
        <f t="shared" si="54"/>
        <v>0</v>
      </c>
      <c r="G791" s="25">
        <f t="shared" si="54"/>
        <v>0</v>
      </c>
      <c r="H791" s="40">
        <v>0</v>
      </c>
      <c r="I791" s="430"/>
      <c r="J791" s="52"/>
    </row>
    <row r="792" spans="1:10" ht="24.75" customHeight="1">
      <c r="A792" s="507"/>
      <c r="B792" s="401"/>
      <c r="C792" s="353"/>
      <c r="D792" s="380"/>
      <c r="E792" s="8" t="s">
        <v>198</v>
      </c>
      <c r="F792" s="25">
        <f t="shared" si="54"/>
        <v>165</v>
      </c>
      <c r="G792" s="25">
        <f t="shared" si="54"/>
        <v>165</v>
      </c>
      <c r="H792" s="40">
        <f>G792/F792*100</f>
        <v>100</v>
      </c>
      <c r="I792" s="431"/>
      <c r="J792" s="52"/>
    </row>
    <row r="793" spans="1:10" ht="24.75" customHeight="1">
      <c r="A793" s="490" t="s">
        <v>304</v>
      </c>
      <c r="B793" s="411" t="s">
        <v>721</v>
      </c>
      <c r="C793" s="501" t="s">
        <v>212</v>
      </c>
      <c r="D793" s="545"/>
      <c r="E793" s="11" t="s">
        <v>191</v>
      </c>
      <c r="F793" s="26">
        <f>SUM(F794:F796)</f>
        <v>50</v>
      </c>
      <c r="G793" s="26">
        <f>SUM(G794:G796)</f>
        <v>50</v>
      </c>
      <c r="H793" s="48">
        <f>G793/F793*100</f>
        <v>100</v>
      </c>
      <c r="I793" s="432" t="s">
        <v>337</v>
      </c>
      <c r="J793" s="52">
        <f>G793/F793</f>
        <v>1</v>
      </c>
    </row>
    <row r="794" spans="1:10" ht="24.75" customHeight="1">
      <c r="A794" s="491"/>
      <c r="B794" s="411"/>
      <c r="C794" s="502"/>
      <c r="D794" s="546"/>
      <c r="E794" s="12" t="s">
        <v>236</v>
      </c>
      <c r="F794" s="210">
        <f aca="true" t="shared" si="55" ref="F794:G796">F798+F802+F806</f>
        <v>0</v>
      </c>
      <c r="G794" s="210">
        <f t="shared" si="55"/>
        <v>0</v>
      </c>
      <c r="H794" s="48">
        <v>0</v>
      </c>
      <c r="I794" s="433"/>
      <c r="J794" s="52"/>
    </row>
    <row r="795" spans="1:10" ht="24.75" customHeight="1">
      <c r="A795" s="491"/>
      <c r="B795" s="411"/>
      <c r="C795" s="502"/>
      <c r="D795" s="546"/>
      <c r="E795" s="12" t="s">
        <v>197</v>
      </c>
      <c r="F795" s="210">
        <f t="shared" si="55"/>
        <v>0</v>
      </c>
      <c r="G795" s="210">
        <f t="shared" si="55"/>
        <v>0</v>
      </c>
      <c r="H795" s="48">
        <v>0</v>
      </c>
      <c r="I795" s="433"/>
      <c r="J795" s="52"/>
    </row>
    <row r="796" spans="1:10" ht="24.75" customHeight="1">
      <c r="A796" s="492"/>
      <c r="B796" s="411"/>
      <c r="C796" s="503"/>
      <c r="D796" s="547"/>
      <c r="E796" s="12" t="s">
        <v>198</v>
      </c>
      <c r="F796" s="210">
        <f t="shared" si="55"/>
        <v>50</v>
      </c>
      <c r="G796" s="210">
        <f t="shared" si="55"/>
        <v>50</v>
      </c>
      <c r="H796" s="48">
        <f>G796/F796*100</f>
        <v>100</v>
      </c>
      <c r="I796" s="434"/>
      <c r="J796" s="52"/>
    </row>
    <row r="797" spans="1:10" ht="24.75" customHeight="1">
      <c r="A797" s="493" t="s">
        <v>305</v>
      </c>
      <c r="B797" s="357" t="s">
        <v>722</v>
      </c>
      <c r="C797" s="499" t="s">
        <v>212</v>
      </c>
      <c r="D797" s="338"/>
      <c r="E797" s="13" t="s">
        <v>191</v>
      </c>
      <c r="F797" s="34">
        <f>SUM(F798:F800)</f>
        <v>14.904</v>
      </c>
      <c r="G797" s="34">
        <f>SUM(G798:G800)</f>
        <v>14.904</v>
      </c>
      <c r="H797" s="278">
        <f>G797/F797*100</f>
        <v>100</v>
      </c>
      <c r="I797" s="264"/>
      <c r="J797" s="52"/>
    </row>
    <row r="798" spans="1:10" ht="24.75" customHeight="1">
      <c r="A798" s="494"/>
      <c r="B798" s="358"/>
      <c r="C798" s="467"/>
      <c r="D798" s="339"/>
      <c r="E798" s="14" t="s">
        <v>236</v>
      </c>
      <c r="F798" s="35">
        <v>0</v>
      </c>
      <c r="G798" s="35">
        <v>0</v>
      </c>
      <c r="H798" s="278">
        <v>0</v>
      </c>
      <c r="I798" s="265"/>
      <c r="J798" s="52"/>
    </row>
    <row r="799" spans="1:10" ht="24.75" customHeight="1">
      <c r="A799" s="494"/>
      <c r="B799" s="358"/>
      <c r="C799" s="467"/>
      <c r="D799" s="339"/>
      <c r="E799" s="14" t="s">
        <v>197</v>
      </c>
      <c r="F799" s="35">
        <v>0</v>
      </c>
      <c r="G799" s="35">
        <v>0</v>
      </c>
      <c r="H799" s="278">
        <v>0</v>
      </c>
      <c r="I799" s="265"/>
      <c r="J799" s="52"/>
    </row>
    <row r="800" spans="1:10" ht="24.75" customHeight="1">
      <c r="A800" s="495"/>
      <c r="B800" s="359"/>
      <c r="C800" s="468"/>
      <c r="D800" s="340"/>
      <c r="E800" s="14" t="s">
        <v>198</v>
      </c>
      <c r="F800" s="35">
        <v>14.904</v>
      </c>
      <c r="G800" s="35">
        <v>14.904</v>
      </c>
      <c r="H800" s="278">
        <f>G800/F800*100</f>
        <v>100</v>
      </c>
      <c r="I800" s="265"/>
      <c r="J800" s="52"/>
    </row>
    <row r="801" spans="1:10" ht="24.75" customHeight="1">
      <c r="A801" s="493" t="s">
        <v>390</v>
      </c>
      <c r="B801" s="342" t="s">
        <v>723</v>
      </c>
      <c r="C801" s="409" t="s">
        <v>212</v>
      </c>
      <c r="D801" s="371"/>
      <c r="E801" s="13" t="s">
        <v>191</v>
      </c>
      <c r="F801" s="34">
        <f>SUM(F802:F804)</f>
        <v>5.096</v>
      </c>
      <c r="G801" s="34">
        <f>SUM(G802:G804)</f>
        <v>5.096</v>
      </c>
      <c r="H801" s="278">
        <f>G801/F801*100</f>
        <v>100</v>
      </c>
      <c r="I801" s="264"/>
      <c r="J801" s="52"/>
    </row>
    <row r="802" spans="1:10" ht="24.75" customHeight="1">
      <c r="A802" s="494"/>
      <c r="B802" s="342"/>
      <c r="C802" s="409"/>
      <c r="D802" s="371"/>
      <c r="E802" s="14" t="s">
        <v>236</v>
      </c>
      <c r="F802" s="35">
        <v>0</v>
      </c>
      <c r="G802" s="35">
        <v>0</v>
      </c>
      <c r="H802" s="278">
        <v>0</v>
      </c>
      <c r="I802" s="265"/>
      <c r="J802" s="52"/>
    </row>
    <row r="803" spans="1:10" ht="24.75" customHeight="1">
      <c r="A803" s="494"/>
      <c r="B803" s="342"/>
      <c r="C803" s="409"/>
      <c r="D803" s="371"/>
      <c r="E803" s="14" t="s">
        <v>197</v>
      </c>
      <c r="F803" s="35">
        <v>0</v>
      </c>
      <c r="G803" s="35">
        <v>0</v>
      </c>
      <c r="H803" s="278">
        <v>0</v>
      </c>
      <c r="I803" s="265"/>
      <c r="J803" s="52"/>
    </row>
    <row r="804" spans="1:10" ht="24.75" customHeight="1">
      <c r="A804" s="495"/>
      <c r="B804" s="342"/>
      <c r="C804" s="409"/>
      <c r="D804" s="371"/>
      <c r="E804" s="14" t="s">
        <v>198</v>
      </c>
      <c r="F804" s="35">
        <v>5.096</v>
      </c>
      <c r="G804" s="35">
        <v>5.096</v>
      </c>
      <c r="H804" s="278">
        <f>G804/F804*100</f>
        <v>100</v>
      </c>
      <c r="I804" s="265"/>
      <c r="J804" s="52"/>
    </row>
    <row r="805" spans="1:10" ht="24.75" customHeight="1">
      <c r="A805" s="493" t="s">
        <v>391</v>
      </c>
      <c r="B805" s="334" t="s">
        <v>724</v>
      </c>
      <c r="C805" s="499" t="s">
        <v>212</v>
      </c>
      <c r="D805" s="347"/>
      <c r="E805" s="10" t="s">
        <v>191</v>
      </c>
      <c r="F805" s="34">
        <f>SUM(F806:F808)</f>
        <v>30</v>
      </c>
      <c r="G805" s="34">
        <f>SUM(G806:G808)</f>
        <v>30</v>
      </c>
      <c r="H805" s="278">
        <f>G805/F805*100</f>
        <v>100</v>
      </c>
      <c r="I805" s="264"/>
      <c r="J805" s="52"/>
    </row>
    <row r="806" spans="1:10" ht="24.75" customHeight="1">
      <c r="A806" s="494"/>
      <c r="B806" s="335"/>
      <c r="C806" s="467"/>
      <c r="D806" s="347"/>
      <c r="E806" s="9" t="s">
        <v>236</v>
      </c>
      <c r="F806" s="35">
        <v>0</v>
      </c>
      <c r="G806" s="35">
        <v>0</v>
      </c>
      <c r="H806" s="278">
        <v>0</v>
      </c>
      <c r="I806" s="265"/>
      <c r="J806" s="52"/>
    </row>
    <row r="807" spans="1:10" ht="24.75" customHeight="1">
      <c r="A807" s="494"/>
      <c r="B807" s="335"/>
      <c r="C807" s="467"/>
      <c r="D807" s="347"/>
      <c r="E807" s="9" t="s">
        <v>197</v>
      </c>
      <c r="F807" s="35">
        <v>0</v>
      </c>
      <c r="G807" s="35">
        <v>0</v>
      </c>
      <c r="H807" s="278">
        <v>0</v>
      </c>
      <c r="I807" s="265"/>
      <c r="J807" s="52"/>
    </row>
    <row r="808" spans="1:10" ht="24.75" customHeight="1">
      <c r="A808" s="495"/>
      <c r="B808" s="336"/>
      <c r="C808" s="468"/>
      <c r="D808" s="347"/>
      <c r="E808" s="9" t="s">
        <v>198</v>
      </c>
      <c r="F808" s="35">
        <v>30</v>
      </c>
      <c r="G808" s="35">
        <v>30</v>
      </c>
      <c r="H808" s="278">
        <f>G808/F808*100</f>
        <v>100</v>
      </c>
      <c r="I808" s="265"/>
      <c r="J808" s="52"/>
    </row>
    <row r="809" spans="1:10" ht="24.75" customHeight="1">
      <c r="A809" s="490" t="s">
        <v>306</v>
      </c>
      <c r="B809" s="411" t="s">
        <v>720</v>
      </c>
      <c r="C809" s="410" t="s">
        <v>212</v>
      </c>
      <c r="D809" s="364"/>
      <c r="E809" s="11" t="s">
        <v>191</v>
      </c>
      <c r="F809" s="26">
        <f>SUM(F810:F812)</f>
        <v>115</v>
      </c>
      <c r="G809" s="26">
        <f>SUM(G810:G812)</f>
        <v>115</v>
      </c>
      <c r="H809" s="48">
        <f>G809/F809*100</f>
        <v>100</v>
      </c>
      <c r="I809" s="432" t="s">
        <v>337</v>
      </c>
      <c r="J809" s="52">
        <f>G809/F809</f>
        <v>1</v>
      </c>
    </row>
    <row r="810" spans="1:10" ht="24.75" customHeight="1">
      <c r="A810" s="491"/>
      <c r="B810" s="411"/>
      <c r="C810" s="466"/>
      <c r="D810" s="365"/>
      <c r="E810" s="12" t="s">
        <v>236</v>
      </c>
      <c r="F810" s="210">
        <f aca="true" t="shared" si="56" ref="F810:G812">F814</f>
        <v>0</v>
      </c>
      <c r="G810" s="210">
        <f t="shared" si="56"/>
        <v>0</v>
      </c>
      <c r="H810" s="48">
        <v>0</v>
      </c>
      <c r="I810" s="433"/>
      <c r="J810" s="52"/>
    </row>
    <row r="811" spans="1:10" ht="24.75" customHeight="1">
      <c r="A811" s="491"/>
      <c r="B811" s="411"/>
      <c r="C811" s="466"/>
      <c r="D811" s="365"/>
      <c r="E811" s="12" t="s">
        <v>197</v>
      </c>
      <c r="F811" s="210">
        <f t="shared" si="56"/>
        <v>0</v>
      </c>
      <c r="G811" s="210">
        <f t="shared" si="56"/>
        <v>0</v>
      </c>
      <c r="H811" s="48">
        <v>0</v>
      </c>
      <c r="I811" s="433"/>
      <c r="J811" s="52"/>
    </row>
    <row r="812" spans="1:10" ht="24.75" customHeight="1">
      <c r="A812" s="492"/>
      <c r="B812" s="411"/>
      <c r="C812" s="407"/>
      <c r="D812" s="366"/>
      <c r="E812" s="12" t="s">
        <v>198</v>
      </c>
      <c r="F812" s="210">
        <f t="shared" si="56"/>
        <v>115</v>
      </c>
      <c r="G812" s="210">
        <f t="shared" si="56"/>
        <v>115</v>
      </c>
      <c r="H812" s="48">
        <f>G812/F812*100</f>
        <v>100</v>
      </c>
      <c r="I812" s="434"/>
      <c r="J812" s="52"/>
    </row>
    <row r="813" spans="1:10" ht="24.75" customHeight="1">
      <c r="A813" s="493" t="s">
        <v>307</v>
      </c>
      <c r="B813" s="334" t="s">
        <v>725</v>
      </c>
      <c r="C813" s="499" t="s">
        <v>212</v>
      </c>
      <c r="D813" s="347"/>
      <c r="E813" s="10" t="s">
        <v>191</v>
      </c>
      <c r="F813" s="34">
        <f>SUM(F814:F816)</f>
        <v>115</v>
      </c>
      <c r="G813" s="34">
        <f>SUM(G814:G816)</f>
        <v>115</v>
      </c>
      <c r="H813" s="333">
        <f>G813/F813*100</f>
        <v>100</v>
      </c>
      <c r="I813" s="268"/>
      <c r="J813" s="52"/>
    </row>
    <row r="814" spans="1:10" ht="24.75" customHeight="1">
      <c r="A814" s="494"/>
      <c r="B814" s="335"/>
      <c r="C814" s="467"/>
      <c r="D814" s="347"/>
      <c r="E814" s="9" t="s">
        <v>236</v>
      </c>
      <c r="F814" s="35">
        <v>0</v>
      </c>
      <c r="G814" s="35">
        <v>0</v>
      </c>
      <c r="H814" s="333">
        <v>0</v>
      </c>
      <c r="I814" s="269"/>
      <c r="J814" s="52"/>
    </row>
    <row r="815" spans="1:10" ht="24.75" customHeight="1">
      <c r="A815" s="494"/>
      <c r="B815" s="335"/>
      <c r="C815" s="467"/>
      <c r="D815" s="347"/>
      <c r="E815" s="9" t="s">
        <v>197</v>
      </c>
      <c r="F815" s="35">
        <v>0</v>
      </c>
      <c r="G815" s="35">
        <v>0</v>
      </c>
      <c r="H815" s="333">
        <v>0</v>
      </c>
      <c r="I815" s="269"/>
      <c r="J815" s="52"/>
    </row>
    <row r="816" spans="1:10" ht="24.75" customHeight="1">
      <c r="A816" s="495"/>
      <c r="B816" s="336"/>
      <c r="C816" s="468"/>
      <c r="D816" s="347"/>
      <c r="E816" s="9" t="s">
        <v>198</v>
      </c>
      <c r="F816" s="35">
        <v>115</v>
      </c>
      <c r="G816" s="35">
        <v>115</v>
      </c>
      <c r="H816" s="333">
        <f>G816/F816*100</f>
        <v>100</v>
      </c>
      <c r="I816" s="269"/>
      <c r="J816" s="52"/>
    </row>
    <row r="817" spans="1:10" ht="24.75" customHeight="1">
      <c r="A817" s="505" t="s">
        <v>392</v>
      </c>
      <c r="B817" s="399" t="s">
        <v>726</v>
      </c>
      <c r="C817" s="351" t="s">
        <v>212</v>
      </c>
      <c r="D817" s="378" t="s">
        <v>557</v>
      </c>
      <c r="E817" s="7" t="s">
        <v>191</v>
      </c>
      <c r="F817" s="25">
        <f>SUM(F818:F820)</f>
        <v>49004.3897</v>
      </c>
      <c r="G817" s="25">
        <f>SUM(G818:G820)</f>
        <v>48850.2672</v>
      </c>
      <c r="H817" s="40">
        <f>G817/F817*100</f>
        <v>99.68549246109681</v>
      </c>
      <c r="I817" s="429" t="s">
        <v>337</v>
      </c>
      <c r="J817" s="52">
        <f>G817/F817</f>
        <v>0.9968549246109681</v>
      </c>
    </row>
    <row r="818" spans="1:10" ht="24.75" customHeight="1">
      <c r="A818" s="506"/>
      <c r="B818" s="400"/>
      <c r="C818" s="352"/>
      <c r="D818" s="379"/>
      <c r="E818" s="8" t="s">
        <v>236</v>
      </c>
      <c r="F818" s="25">
        <f aca="true" t="shared" si="57" ref="F818:G820">SUM(F822+F826)</f>
        <v>0</v>
      </c>
      <c r="G818" s="25">
        <f t="shared" si="57"/>
        <v>0</v>
      </c>
      <c r="H818" s="40">
        <v>0</v>
      </c>
      <c r="I818" s="430"/>
      <c r="J818" s="52"/>
    </row>
    <row r="819" spans="1:10" ht="24.75" customHeight="1">
      <c r="A819" s="506"/>
      <c r="B819" s="400"/>
      <c r="C819" s="352"/>
      <c r="D819" s="379"/>
      <c r="E819" s="8" t="s">
        <v>197</v>
      </c>
      <c r="F819" s="25">
        <f t="shared" si="57"/>
        <v>0</v>
      </c>
      <c r="G819" s="25">
        <f t="shared" si="57"/>
        <v>0</v>
      </c>
      <c r="H819" s="40">
        <v>0</v>
      </c>
      <c r="I819" s="430"/>
      <c r="J819" s="52"/>
    </row>
    <row r="820" spans="1:10" ht="24.75" customHeight="1">
      <c r="A820" s="507"/>
      <c r="B820" s="401"/>
      <c r="C820" s="353"/>
      <c r="D820" s="380"/>
      <c r="E820" s="8" t="s">
        <v>198</v>
      </c>
      <c r="F820" s="25">
        <f t="shared" si="57"/>
        <v>49004.3897</v>
      </c>
      <c r="G820" s="25">
        <f t="shared" si="57"/>
        <v>48850.2672</v>
      </c>
      <c r="H820" s="40">
        <f>G820/F820*100</f>
        <v>99.68549246109681</v>
      </c>
      <c r="I820" s="431"/>
      <c r="J820" s="52"/>
    </row>
    <row r="821" spans="1:10" ht="24.75" customHeight="1" hidden="1">
      <c r="A821" s="493" t="s">
        <v>393</v>
      </c>
      <c r="B821" s="342" t="s">
        <v>394</v>
      </c>
      <c r="C821" s="409" t="s">
        <v>212</v>
      </c>
      <c r="D821" s="371"/>
      <c r="E821" s="13" t="s">
        <v>191</v>
      </c>
      <c r="F821" s="34">
        <f>SUM(F822:F824)</f>
        <v>0</v>
      </c>
      <c r="G821" s="34">
        <f>SUM(G822:G824)</f>
        <v>0</v>
      </c>
      <c r="H821" s="40" t="e">
        <f aca="true" t="shared" si="58" ref="H821:H828">G821/F821*100</f>
        <v>#DIV/0!</v>
      </c>
      <c r="I821" s="272"/>
      <c r="J821" s="52"/>
    </row>
    <row r="822" spans="1:10" ht="24.75" customHeight="1" hidden="1">
      <c r="A822" s="494"/>
      <c r="B822" s="342"/>
      <c r="C822" s="409"/>
      <c r="D822" s="371"/>
      <c r="E822" s="14" t="s">
        <v>236</v>
      </c>
      <c r="F822" s="35">
        <v>0</v>
      </c>
      <c r="G822" s="35">
        <v>0</v>
      </c>
      <c r="H822" s="40" t="e">
        <f t="shared" si="58"/>
        <v>#DIV/0!</v>
      </c>
      <c r="I822" s="272"/>
      <c r="J822" s="52"/>
    </row>
    <row r="823" spans="1:10" ht="24.75" customHeight="1" hidden="1">
      <c r="A823" s="494"/>
      <c r="B823" s="342"/>
      <c r="C823" s="409"/>
      <c r="D823" s="371"/>
      <c r="E823" s="14" t="s">
        <v>197</v>
      </c>
      <c r="F823" s="35">
        <v>0</v>
      </c>
      <c r="G823" s="35">
        <v>0</v>
      </c>
      <c r="H823" s="40" t="e">
        <f t="shared" si="58"/>
        <v>#DIV/0!</v>
      </c>
      <c r="I823" s="272"/>
      <c r="J823" s="52"/>
    </row>
    <row r="824" spans="1:10" ht="24.75" customHeight="1" hidden="1">
      <c r="A824" s="495"/>
      <c r="B824" s="342"/>
      <c r="C824" s="409"/>
      <c r="D824" s="371"/>
      <c r="E824" s="14" t="s">
        <v>198</v>
      </c>
      <c r="F824" s="35">
        <v>0</v>
      </c>
      <c r="G824" s="35">
        <v>0</v>
      </c>
      <c r="H824" s="40" t="e">
        <f t="shared" si="58"/>
        <v>#DIV/0!</v>
      </c>
      <c r="I824" s="272"/>
      <c r="J824" s="52"/>
    </row>
    <row r="825" spans="1:10" ht="24.75" customHeight="1">
      <c r="A825" s="493" t="s">
        <v>395</v>
      </c>
      <c r="B825" s="342" t="s">
        <v>396</v>
      </c>
      <c r="C825" s="409" t="s">
        <v>212</v>
      </c>
      <c r="D825" s="371"/>
      <c r="E825" s="13" t="s">
        <v>191</v>
      </c>
      <c r="F825" s="34">
        <f>SUM(F826:F828)</f>
        <v>49004.3897</v>
      </c>
      <c r="G825" s="34">
        <f>SUM(G826:G828)</f>
        <v>48850.2672</v>
      </c>
      <c r="H825" s="43">
        <f t="shared" si="58"/>
        <v>99.68549246109681</v>
      </c>
      <c r="I825" s="272"/>
      <c r="J825" s="52"/>
    </row>
    <row r="826" spans="1:10" ht="24.75" customHeight="1">
      <c r="A826" s="494"/>
      <c r="B826" s="342"/>
      <c r="C826" s="409"/>
      <c r="D826" s="371"/>
      <c r="E826" s="14" t="s">
        <v>236</v>
      </c>
      <c r="F826" s="35">
        <v>0</v>
      </c>
      <c r="G826" s="35">
        <v>0</v>
      </c>
      <c r="H826" s="43">
        <v>0</v>
      </c>
      <c r="I826" s="272"/>
      <c r="J826" s="52"/>
    </row>
    <row r="827" spans="1:10" ht="24.75" customHeight="1">
      <c r="A827" s="494"/>
      <c r="B827" s="342"/>
      <c r="C827" s="409"/>
      <c r="D827" s="371"/>
      <c r="E827" s="14" t="s">
        <v>197</v>
      </c>
      <c r="F827" s="35">
        <v>0</v>
      </c>
      <c r="G827" s="35">
        <v>0</v>
      </c>
      <c r="H827" s="43">
        <v>0</v>
      </c>
      <c r="I827" s="272"/>
      <c r="J827" s="52"/>
    </row>
    <row r="828" spans="1:10" ht="24.75" customHeight="1" thickBot="1">
      <c r="A828" s="495"/>
      <c r="B828" s="342"/>
      <c r="C828" s="409"/>
      <c r="D828" s="371"/>
      <c r="E828" s="14" t="s">
        <v>198</v>
      </c>
      <c r="F828" s="35">
        <v>49004.3897</v>
      </c>
      <c r="G828" s="35">
        <v>48850.2672</v>
      </c>
      <c r="H828" s="43">
        <f t="shared" si="58"/>
        <v>99.68549246109681</v>
      </c>
      <c r="I828" s="272"/>
      <c r="J828" s="52"/>
    </row>
    <row r="829" spans="1:10" ht="24.75" customHeight="1">
      <c r="A829" s="484"/>
      <c r="B829" s="487" t="s">
        <v>176</v>
      </c>
      <c r="C829" s="497"/>
      <c r="D829" s="385"/>
      <c r="E829" s="102" t="s">
        <v>191</v>
      </c>
      <c r="F829" s="103">
        <f>F830+F831+F832</f>
        <v>1485901.6582099998</v>
      </c>
      <c r="G829" s="103">
        <f>G830+G831+G832</f>
        <v>1461629.9127099998</v>
      </c>
      <c r="H829" s="104">
        <f>G829/F829*100</f>
        <v>98.36653082888142</v>
      </c>
      <c r="I829" s="367" t="s">
        <v>586</v>
      </c>
      <c r="J829" s="52">
        <f>G829/F829</f>
        <v>0.9836653082888143</v>
      </c>
    </row>
    <row r="830" spans="1:12" ht="24.75" customHeight="1">
      <c r="A830" s="485"/>
      <c r="B830" s="488"/>
      <c r="C830" s="467"/>
      <c r="D830" s="382"/>
      <c r="E830" s="9" t="s">
        <v>236</v>
      </c>
      <c r="F830" s="27">
        <f>F10+F162+F282+F318+F382+F486+F566+F658+F710+F718+F754+F790+F818</f>
        <v>24514.049</v>
      </c>
      <c r="G830" s="27">
        <f>G10+G162+G282+G318+G382+G486+G566+G658+G710+G718+G754+G790+G818</f>
        <v>24327.975</v>
      </c>
      <c r="H830" s="46">
        <f>G830/F830*100</f>
        <v>99.24094954693123</v>
      </c>
      <c r="I830" s="368"/>
      <c r="J830" s="52"/>
      <c r="L830" s="231"/>
    </row>
    <row r="831" spans="1:13" ht="24.75" customHeight="1">
      <c r="A831" s="485"/>
      <c r="B831" s="488"/>
      <c r="C831" s="467"/>
      <c r="D831" s="382"/>
      <c r="E831" s="9" t="s">
        <v>197</v>
      </c>
      <c r="F831" s="27">
        <f>F11+F163+F283+F319+F383+F487+F507+F567+F659+F711+F719+F755+F791+F819</f>
        <v>696273.8954299999</v>
      </c>
      <c r="G831" s="27">
        <f>G11+G163+G283+G319+G383+G487+G507+G567+G659+G711+G719+G755+G791+G819</f>
        <v>675344.0759</v>
      </c>
      <c r="H831" s="46">
        <f>G831/F831*100</f>
        <v>96.9940249566481</v>
      </c>
      <c r="I831" s="368"/>
      <c r="J831" s="52"/>
      <c r="L831" s="231"/>
      <c r="M831" s="232"/>
    </row>
    <row r="832" spans="1:10" ht="24.75" customHeight="1" thickBot="1">
      <c r="A832" s="486"/>
      <c r="B832" s="489"/>
      <c r="C832" s="498"/>
      <c r="D832" s="386"/>
      <c r="E832" s="105" t="s">
        <v>198</v>
      </c>
      <c r="F832" s="106">
        <f>F12+F164+F284+F320+F384+F488+F508+F568+F660+F712+F720+F756+F792+F820</f>
        <v>765113.7137799999</v>
      </c>
      <c r="G832" s="106">
        <f>G12+G164+G284+G320+G384+G488+G508+G568+G660+G712+G720+G756+G792+G820</f>
        <v>761957.8618099999</v>
      </c>
      <c r="H832" s="107">
        <f>G832/F832*100</f>
        <v>99.5875316422694</v>
      </c>
      <c r="I832" s="369"/>
      <c r="J832" s="52"/>
    </row>
    <row r="833" spans="1:10" s="4" customFormat="1" ht="26.25" customHeight="1">
      <c r="A833" s="97"/>
      <c r="B833" s="98" t="s">
        <v>175</v>
      </c>
      <c r="C833" s="99"/>
      <c r="D833" s="98"/>
      <c r="E833" s="98"/>
      <c r="F833" s="100"/>
      <c r="G833" s="100"/>
      <c r="H833" s="101"/>
      <c r="J833" s="52"/>
    </row>
    <row r="834" ht="15.75" customHeight="1"/>
  </sheetData>
  <sheetProtection/>
  <mergeCells count="871">
    <mergeCell ref="A697:A700"/>
    <mergeCell ref="B697:B700"/>
    <mergeCell ref="C697:C700"/>
    <mergeCell ref="D697:D700"/>
    <mergeCell ref="A701:A704"/>
    <mergeCell ref="B701:B704"/>
    <mergeCell ref="C701:C704"/>
    <mergeCell ref="D701:D704"/>
    <mergeCell ref="C689:C692"/>
    <mergeCell ref="D689:D692"/>
    <mergeCell ref="A693:A696"/>
    <mergeCell ref="B693:B696"/>
    <mergeCell ref="C693:C696"/>
    <mergeCell ref="D693:D696"/>
    <mergeCell ref="I549:I552"/>
    <mergeCell ref="B553:B556"/>
    <mergeCell ref="A553:A556"/>
    <mergeCell ref="A557:A560"/>
    <mergeCell ref="B557:B560"/>
    <mergeCell ref="A685:A688"/>
    <mergeCell ref="B685:B688"/>
    <mergeCell ref="C685:C688"/>
    <mergeCell ref="D685:D688"/>
    <mergeCell ref="D621:D624"/>
    <mergeCell ref="C545:C548"/>
    <mergeCell ref="D545:D548"/>
    <mergeCell ref="A549:A552"/>
    <mergeCell ref="B549:B552"/>
    <mergeCell ref="C549:C552"/>
    <mergeCell ref="D549:D552"/>
    <mergeCell ref="D409:D412"/>
    <mergeCell ref="B413:B416"/>
    <mergeCell ref="A413:A416"/>
    <mergeCell ref="A429:A432"/>
    <mergeCell ref="B429:B432"/>
    <mergeCell ref="A545:A548"/>
    <mergeCell ref="B545:B548"/>
    <mergeCell ref="B533:B536"/>
    <mergeCell ref="B529:B532"/>
    <mergeCell ref="B473:B476"/>
    <mergeCell ref="A337:A340"/>
    <mergeCell ref="B337:B340"/>
    <mergeCell ref="C337:C340"/>
    <mergeCell ref="D337:D340"/>
    <mergeCell ref="A405:A408"/>
    <mergeCell ref="B405:B408"/>
    <mergeCell ref="C405:C408"/>
    <mergeCell ref="D405:D408"/>
    <mergeCell ref="D741:D744"/>
    <mergeCell ref="B725:B728"/>
    <mergeCell ref="A729:A732"/>
    <mergeCell ref="B729:B732"/>
    <mergeCell ref="B733:B736"/>
    <mergeCell ref="C733:C736"/>
    <mergeCell ref="C737:C740"/>
    <mergeCell ref="A725:A728"/>
    <mergeCell ref="A741:A744"/>
    <mergeCell ref="C825:C828"/>
    <mergeCell ref="D825:D828"/>
    <mergeCell ref="A821:A824"/>
    <mergeCell ref="B821:B824"/>
    <mergeCell ref="C745:C748"/>
    <mergeCell ref="D745:D748"/>
    <mergeCell ref="C797:C800"/>
    <mergeCell ref="C813:C816"/>
    <mergeCell ref="A805:A808"/>
    <mergeCell ref="C821:C824"/>
    <mergeCell ref="D821:D824"/>
    <mergeCell ref="D797:D800"/>
    <mergeCell ref="A797:A800"/>
    <mergeCell ref="I793:I796"/>
    <mergeCell ref="A817:A820"/>
    <mergeCell ref="B817:B820"/>
    <mergeCell ref="C817:C820"/>
    <mergeCell ref="D817:D820"/>
    <mergeCell ref="I817:I820"/>
    <mergeCell ref="B797:B800"/>
    <mergeCell ref="D793:D796"/>
    <mergeCell ref="D801:D804"/>
    <mergeCell ref="B805:B808"/>
    <mergeCell ref="C677:C680"/>
    <mergeCell ref="D677:D680"/>
    <mergeCell ref="D673:D676"/>
    <mergeCell ref="C725:C728"/>
    <mergeCell ref="C729:C732"/>
    <mergeCell ref="C713:C716"/>
    <mergeCell ref="B753:B756"/>
    <mergeCell ref="D717:D720"/>
    <mergeCell ref="C661:C664"/>
    <mergeCell ref="A717:A720"/>
    <mergeCell ref="A713:A716"/>
    <mergeCell ref="C721:C724"/>
    <mergeCell ref="B717:B720"/>
    <mergeCell ref="B709:B712"/>
    <mergeCell ref="C717:C720"/>
    <mergeCell ref="B721:B724"/>
    <mergeCell ref="B677:B680"/>
    <mergeCell ref="C533:C536"/>
    <mergeCell ref="D533:D536"/>
    <mergeCell ref="A541:A544"/>
    <mergeCell ref="B541:B544"/>
    <mergeCell ref="C541:C544"/>
    <mergeCell ref="I497:I500"/>
    <mergeCell ref="A537:A540"/>
    <mergeCell ref="B537:B540"/>
    <mergeCell ref="C537:C540"/>
    <mergeCell ref="D537:D540"/>
    <mergeCell ref="C529:C532"/>
    <mergeCell ref="C525:C528"/>
    <mergeCell ref="A521:A524"/>
    <mergeCell ref="A533:A536"/>
    <mergeCell ref="D525:D528"/>
    <mergeCell ref="I505:I508"/>
    <mergeCell ref="I509:I512"/>
    <mergeCell ref="I517:I520"/>
    <mergeCell ref="C509:C512"/>
    <mergeCell ref="C513:C516"/>
    <mergeCell ref="D521:D524"/>
    <mergeCell ref="C521:C524"/>
    <mergeCell ref="C517:C520"/>
    <mergeCell ref="D517:D520"/>
    <mergeCell ref="A425:A428"/>
    <mergeCell ref="B425:B428"/>
    <mergeCell ref="C425:C428"/>
    <mergeCell ref="D425:D428"/>
    <mergeCell ref="A489:A492"/>
    <mergeCell ref="B469:B472"/>
    <mergeCell ref="B421:B424"/>
    <mergeCell ref="A401:A404"/>
    <mergeCell ref="B401:B404"/>
    <mergeCell ref="D417:D420"/>
    <mergeCell ref="A325:A328"/>
    <mergeCell ref="D349:D352"/>
    <mergeCell ref="C345:C348"/>
    <mergeCell ref="A393:A396"/>
    <mergeCell ref="B393:B396"/>
    <mergeCell ref="A333:A336"/>
    <mergeCell ref="A317:A320"/>
    <mergeCell ref="A373:A376"/>
    <mergeCell ref="B373:B376"/>
    <mergeCell ref="C373:C376"/>
    <mergeCell ref="A365:A368"/>
    <mergeCell ref="B369:B372"/>
    <mergeCell ref="A349:A352"/>
    <mergeCell ref="B349:B352"/>
    <mergeCell ref="C349:C352"/>
    <mergeCell ref="B333:B336"/>
    <mergeCell ref="C341:C344"/>
    <mergeCell ref="C305:C308"/>
    <mergeCell ref="D313:D316"/>
    <mergeCell ref="C329:C332"/>
    <mergeCell ref="D317:D320"/>
    <mergeCell ref="C301:C304"/>
    <mergeCell ref="C317:C320"/>
    <mergeCell ref="C333:C336"/>
    <mergeCell ref="D333:D336"/>
    <mergeCell ref="B313:B316"/>
    <mergeCell ref="A273:A276"/>
    <mergeCell ref="B273:B276"/>
    <mergeCell ref="C265:C268"/>
    <mergeCell ref="C269:C272"/>
    <mergeCell ref="C261:C264"/>
    <mergeCell ref="A261:A264"/>
    <mergeCell ref="B261:B264"/>
    <mergeCell ref="A265:A268"/>
    <mergeCell ref="C281:C284"/>
    <mergeCell ref="C173:C176"/>
    <mergeCell ref="D173:D176"/>
    <mergeCell ref="B197:B200"/>
    <mergeCell ref="C209:C212"/>
    <mergeCell ref="C177:C180"/>
    <mergeCell ref="B177:B180"/>
    <mergeCell ref="B201:B204"/>
    <mergeCell ref="C201:C204"/>
    <mergeCell ref="C181:C184"/>
    <mergeCell ref="C189:C192"/>
    <mergeCell ref="A157:A160"/>
    <mergeCell ref="A161:A164"/>
    <mergeCell ref="A165:A168"/>
    <mergeCell ref="B161:B164"/>
    <mergeCell ref="A173:A176"/>
    <mergeCell ref="B173:B176"/>
    <mergeCell ref="B157:B160"/>
    <mergeCell ref="A145:A148"/>
    <mergeCell ref="B145:B148"/>
    <mergeCell ref="C149:C152"/>
    <mergeCell ref="D149:D152"/>
    <mergeCell ref="D145:D148"/>
    <mergeCell ref="A169:A172"/>
    <mergeCell ref="B169:B172"/>
    <mergeCell ref="C169:C172"/>
    <mergeCell ref="D169:D172"/>
    <mergeCell ref="C165:C168"/>
    <mergeCell ref="B41:B44"/>
    <mergeCell ref="D41:D44"/>
    <mergeCell ref="A41:A44"/>
    <mergeCell ref="A45:A48"/>
    <mergeCell ref="A57:A60"/>
    <mergeCell ref="B57:B60"/>
    <mergeCell ref="C57:C60"/>
    <mergeCell ref="D57:D60"/>
    <mergeCell ref="A53:A56"/>
    <mergeCell ref="B53:B56"/>
    <mergeCell ref="C157:C160"/>
    <mergeCell ref="A49:A52"/>
    <mergeCell ref="B49:B52"/>
    <mergeCell ref="C49:C52"/>
    <mergeCell ref="D49:D52"/>
    <mergeCell ref="B81:B84"/>
    <mergeCell ref="D77:D80"/>
    <mergeCell ref="C77:C80"/>
    <mergeCell ref="D53:D56"/>
    <mergeCell ref="D89:D92"/>
    <mergeCell ref="I593:I596"/>
    <mergeCell ref="D585:D588"/>
    <mergeCell ref="I165:I168"/>
    <mergeCell ref="I217:I220"/>
    <mergeCell ref="B21:B24"/>
    <mergeCell ref="C21:C24"/>
    <mergeCell ref="D21:D24"/>
    <mergeCell ref="B25:B28"/>
    <mergeCell ref="D153:D156"/>
    <mergeCell ref="B149:B152"/>
    <mergeCell ref="E6:E8"/>
    <mergeCell ref="C6:C8"/>
    <mergeCell ref="I565:I568"/>
    <mergeCell ref="I569:I572"/>
    <mergeCell ref="D597:D600"/>
    <mergeCell ref="D249:D252"/>
    <mergeCell ref="D257:D260"/>
    <mergeCell ref="I261:I264"/>
    <mergeCell ref="D293:D296"/>
    <mergeCell ref="D397:D400"/>
    <mergeCell ref="B609:B612"/>
    <mergeCell ref="B681:B684"/>
    <mergeCell ref="C681:C684"/>
    <mergeCell ref="B637:B640"/>
    <mergeCell ref="C637:C640"/>
    <mergeCell ref="B2:G2"/>
    <mergeCell ref="B3:G3"/>
    <mergeCell ref="D6:D8"/>
    <mergeCell ref="B4:G4"/>
    <mergeCell ref="F6:H7"/>
    <mergeCell ref="B713:B716"/>
    <mergeCell ref="A665:A668"/>
    <mergeCell ref="C753:C756"/>
    <mergeCell ref="A625:A628"/>
    <mergeCell ref="A733:A736"/>
    <mergeCell ref="A721:A724"/>
    <mergeCell ref="C741:C744"/>
    <mergeCell ref="A689:A692"/>
    <mergeCell ref="A705:A708"/>
    <mergeCell ref="B689:B692"/>
    <mergeCell ref="A793:A796"/>
    <mergeCell ref="B793:B796"/>
    <mergeCell ref="B789:B792"/>
    <mergeCell ref="B785:B788"/>
    <mergeCell ref="B777:B780"/>
    <mergeCell ref="B741:B744"/>
    <mergeCell ref="B745:B748"/>
    <mergeCell ref="A749:A752"/>
    <mergeCell ref="A761:A764"/>
    <mergeCell ref="A769:A772"/>
    <mergeCell ref="C193:C196"/>
    <mergeCell ref="A785:A788"/>
    <mergeCell ref="A781:A784"/>
    <mergeCell ref="A777:A780"/>
    <mergeCell ref="A789:A792"/>
    <mergeCell ref="B645:B648"/>
    <mergeCell ref="C645:C648"/>
    <mergeCell ref="A737:A740"/>
    <mergeCell ref="A677:A680"/>
    <mergeCell ref="A673:A676"/>
    <mergeCell ref="D137:D140"/>
    <mergeCell ref="C145:C148"/>
    <mergeCell ref="C133:C136"/>
    <mergeCell ref="D125:D128"/>
    <mergeCell ref="C89:C92"/>
    <mergeCell ref="B801:B804"/>
    <mergeCell ref="C801:C804"/>
    <mergeCell ref="C161:C164"/>
    <mergeCell ref="C617:C620"/>
    <mergeCell ref="C613:C616"/>
    <mergeCell ref="A765:A768"/>
    <mergeCell ref="C185:C188"/>
    <mergeCell ref="C749:C752"/>
    <mergeCell ref="C781:C784"/>
    <mergeCell ref="C789:C792"/>
    <mergeCell ref="C793:C796"/>
    <mergeCell ref="C669:C672"/>
    <mergeCell ref="C501:C504"/>
    <mergeCell ref="C469:C472"/>
    <mergeCell ref="C605:C608"/>
    <mergeCell ref="C197:C200"/>
    <mergeCell ref="C377:C380"/>
    <mergeCell ref="D25:D28"/>
    <mergeCell ref="C61:C64"/>
    <mergeCell ref="C25:C28"/>
    <mergeCell ref="C41:C44"/>
    <mergeCell ref="D141:D144"/>
    <mergeCell ref="C53:C56"/>
    <mergeCell ref="C137:C140"/>
    <mergeCell ref="C141:C144"/>
    <mergeCell ref="A305:A308"/>
    <mergeCell ref="B305:B308"/>
    <mergeCell ref="B293:B296"/>
    <mergeCell ref="C245:C248"/>
    <mergeCell ref="C237:C240"/>
    <mergeCell ref="C289:C292"/>
    <mergeCell ref="A245:A248"/>
    <mergeCell ref="C273:C276"/>
    <mergeCell ref="C761:C764"/>
    <mergeCell ref="C769:C772"/>
    <mergeCell ref="B761:B764"/>
    <mergeCell ref="B45:B48"/>
    <mergeCell ref="D45:D48"/>
    <mergeCell ref="C45:C48"/>
    <mergeCell ref="C129:C132"/>
    <mergeCell ref="C81:C84"/>
    <mergeCell ref="C125:C128"/>
    <mergeCell ref="D133:D136"/>
    <mergeCell ref="C153:C156"/>
    <mergeCell ref="B673:B676"/>
    <mergeCell ref="A757:A760"/>
    <mergeCell ref="B757:B760"/>
    <mergeCell ref="A773:A776"/>
    <mergeCell ref="A753:A756"/>
    <mergeCell ref="B749:B752"/>
    <mergeCell ref="B737:B740"/>
    <mergeCell ref="A745:A748"/>
    <mergeCell ref="A681:A684"/>
    <mergeCell ref="C829:C832"/>
    <mergeCell ref="C757:C760"/>
    <mergeCell ref="I789:I792"/>
    <mergeCell ref="I809:I812"/>
    <mergeCell ref="D761:D764"/>
    <mergeCell ref="I777:I780"/>
    <mergeCell ref="C809:C812"/>
    <mergeCell ref="D781:D784"/>
    <mergeCell ref="C805:C808"/>
    <mergeCell ref="C785:C788"/>
    <mergeCell ref="A825:A828"/>
    <mergeCell ref="B825:B828"/>
    <mergeCell ref="C765:C768"/>
    <mergeCell ref="C777:C780"/>
    <mergeCell ref="B773:B776"/>
    <mergeCell ref="B765:B768"/>
    <mergeCell ref="B769:B772"/>
    <mergeCell ref="B781:B784"/>
    <mergeCell ref="C773:C776"/>
    <mergeCell ref="A801:A804"/>
    <mergeCell ref="I757:I760"/>
    <mergeCell ref="D757:D760"/>
    <mergeCell ref="D765:D768"/>
    <mergeCell ref="D733:D736"/>
    <mergeCell ref="A829:A832"/>
    <mergeCell ref="B829:B832"/>
    <mergeCell ref="A809:A812"/>
    <mergeCell ref="A813:A816"/>
    <mergeCell ref="B813:B816"/>
    <mergeCell ref="B809:B812"/>
    <mergeCell ref="I717:I720"/>
    <mergeCell ref="D713:D716"/>
    <mergeCell ref="D709:D712"/>
    <mergeCell ref="I753:I756"/>
    <mergeCell ref="I737:I740"/>
    <mergeCell ref="D753:D756"/>
    <mergeCell ref="D737:D740"/>
    <mergeCell ref="D725:D728"/>
    <mergeCell ref="I721:I724"/>
    <mergeCell ref="D729:D732"/>
    <mergeCell ref="A661:A664"/>
    <mergeCell ref="C657:C660"/>
    <mergeCell ref="B657:B660"/>
    <mergeCell ref="B661:B664"/>
    <mergeCell ref="I709:I712"/>
    <mergeCell ref="D681:D684"/>
    <mergeCell ref="C705:C708"/>
    <mergeCell ref="B705:B708"/>
    <mergeCell ref="A709:A712"/>
    <mergeCell ref="C709:C712"/>
    <mergeCell ref="I625:I628"/>
    <mergeCell ref="D669:D672"/>
    <mergeCell ref="I673:I676"/>
    <mergeCell ref="D653:D656"/>
    <mergeCell ref="D637:D640"/>
    <mergeCell ref="C641:C644"/>
    <mergeCell ref="D645:D648"/>
    <mergeCell ref="C649:C652"/>
    <mergeCell ref="D649:D652"/>
    <mergeCell ref="C629:C632"/>
    <mergeCell ref="I657:I660"/>
    <mergeCell ref="I661:I664"/>
    <mergeCell ref="C673:C676"/>
    <mergeCell ref="D665:D668"/>
    <mergeCell ref="A641:A644"/>
    <mergeCell ref="A649:A652"/>
    <mergeCell ref="B649:B652"/>
    <mergeCell ref="B665:B668"/>
    <mergeCell ref="C665:C668"/>
    <mergeCell ref="C653:C656"/>
    <mergeCell ref="D593:D596"/>
    <mergeCell ref="D573:D576"/>
    <mergeCell ref="D589:D592"/>
    <mergeCell ref="A645:A648"/>
    <mergeCell ref="A629:A632"/>
    <mergeCell ref="C633:C636"/>
    <mergeCell ref="B625:B628"/>
    <mergeCell ref="B641:B644"/>
    <mergeCell ref="C625:C628"/>
    <mergeCell ref="C621:C624"/>
    <mergeCell ref="I585:I588"/>
    <mergeCell ref="A501:A504"/>
    <mergeCell ref="B501:B504"/>
    <mergeCell ref="B497:B500"/>
    <mergeCell ref="A493:A496"/>
    <mergeCell ref="B493:B496"/>
    <mergeCell ref="B585:B588"/>
    <mergeCell ref="C573:C576"/>
    <mergeCell ref="C569:C572"/>
    <mergeCell ref="D561:D564"/>
    <mergeCell ref="A497:A500"/>
    <mergeCell ref="B485:B488"/>
    <mergeCell ref="C497:C500"/>
    <mergeCell ref="D465:D468"/>
    <mergeCell ref="D481:D484"/>
    <mergeCell ref="C473:C476"/>
    <mergeCell ref="D473:D476"/>
    <mergeCell ref="C477:C480"/>
    <mergeCell ref="C489:C492"/>
    <mergeCell ref="B477:B480"/>
    <mergeCell ref="A481:A484"/>
    <mergeCell ref="A445:A448"/>
    <mergeCell ref="C461:C464"/>
    <mergeCell ref="A449:A452"/>
    <mergeCell ref="B465:B468"/>
    <mergeCell ref="C493:C496"/>
    <mergeCell ref="B481:B484"/>
    <mergeCell ref="I485:I488"/>
    <mergeCell ref="A465:A468"/>
    <mergeCell ref="A457:A460"/>
    <mergeCell ref="A485:A488"/>
    <mergeCell ref="D485:D488"/>
    <mergeCell ref="B457:B460"/>
    <mergeCell ref="B461:B464"/>
    <mergeCell ref="A469:A472"/>
    <mergeCell ref="A473:A476"/>
    <mergeCell ref="A421:A424"/>
    <mergeCell ref="A433:A436"/>
    <mergeCell ref="I461:I464"/>
    <mergeCell ref="A437:A440"/>
    <mergeCell ref="B437:B440"/>
    <mergeCell ref="C437:C440"/>
    <mergeCell ref="A441:A444"/>
    <mergeCell ref="B441:B444"/>
    <mergeCell ref="A461:A464"/>
    <mergeCell ref="B445:B448"/>
    <mergeCell ref="B449:B452"/>
    <mergeCell ref="C449:C452"/>
    <mergeCell ref="A453:A456"/>
    <mergeCell ref="B453:B456"/>
    <mergeCell ref="C453:C456"/>
    <mergeCell ref="A477:A480"/>
    <mergeCell ref="C465:C468"/>
    <mergeCell ref="A397:A400"/>
    <mergeCell ref="B397:B400"/>
    <mergeCell ref="C397:C400"/>
    <mergeCell ref="A417:A420"/>
    <mergeCell ref="B417:B420"/>
    <mergeCell ref="C417:C420"/>
    <mergeCell ref="C401:C404"/>
    <mergeCell ref="A409:A412"/>
    <mergeCell ref="B409:B412"/>
    <mergeCell ref="C409:C412"/>
    <mergeCell ref="C393:C396"/>
    <mergeCell ref="I489:I492"/>
    <mergeCell ref="I421:I424"/>
    <mergeCell ref="C421:C424"/>
    <mergeCell ref="D449:D452"/>
    <mergeCell ref="D453:D456"/>
    <mergeCell ref="C457:C460"/>
    <mergeCell ref="D489:D492"/>
    <mergeCell ref="C481:C484"/>
    <mergeCell ref="C485:C488"/>
    <mergeCell ref="A389:A392"/>
    <mergeCell ref="B389:B392"/>
    <mergeCell ref="B433:B436"/>
    <mergeCell ref="C433:C436"/>
    <mergeCell ref="C445:C448"/>
    <mergeCell ref="I437:I440"/>
    <mergeCell ref="D441:D444"/>
    <mergeCell ref="D421:D424"/>
    <mergeCell ref="C441:C444"/>
    <mergeCell ref="D393:D396"/>
    <mergeCell ref="I345:I348"/>
    <mergeCell ref="I361:I364"/>
    <mergeCell ref="B365:B368"/>
    <mergeCell ref="B361:B364"/>
    <mergeCell ref="B381:B384"/>
    <mergeCell ref="I381:I384"/>
    <mergeCell ref="D373:D376"/>
    <mergeCell ref="D369:D372"/>
    <mergeCell ref="D365:D368"/>
    <mergeCell ref="D377:D380"/>
    <mergeCell ref="I317:I320"/>
    <mergeCell ref="D329:D332"/>
    <mergeCell ref="D321:D324"/>
    <mergeCell ref="C321:C324"/>
    <mergeCell ref="B249:B252"/>
    <mergeCell ref="B253:B256"/>
    <mergeCell ref="B269:B272"/>
    <mergeCell ref="C277:C280"/>
    <mergeCell ref="C285:C288"/>
    <mergeCell ref="C325:C328"/>
    <mergeCell ref="I385:I388"/>
    <mergeCell ref="C369:C372"/>
    <mergeCell ref="C365:C368"/>
    <mergeCell ref="D381:D384"/>
    <mergeCell ref="A357:A360"/>
    <mergeCell ref="I225:I228"/>
    <mergeCell ref="I245:I248"/>
    <mergeCell ref="D341:D344"/>
    <mergeCell ref="I321:I324"/>
    <mergeCell ref="I281:I284"/>
    <mergeCell ref="A353:A356"/>
    <mergeCell ref="B353:B356"/>
    <mergeCell ref="C353:C356"/>
    <mergeCell ref="D353:D356"/>
    <mergeCell ref="A293:A296"/>
    <mergeCell ref="C357:C360"/>
    <mergeCell ref="B317:B320"/>
    <mergeCell ref="C313:C316"/>
    <mergeCell ref="B325:B328"/>
    <mergeCell ref="A309:A312"/>
    <mergeCell ref="C253:C256"/>
    <mergeCell ref="B257:B260"/>
    <mergeCell ref="C249:C252"/>
    <mergeCell ref="C257:C260"/>
    <mergeCell ref="C297:C300"/>
    <mergeCell ref="C293:C296"/>
    <mergeCell ref="B265:B268"/>
    <mergeCell ref="A269:A272"/>
    <mergeCell ref="B281:B284"/>
    <mergeCell ref="A281:A284"/>
    <mergeCell ref="A249:A252"/>
    <mergeCell ref="A321:A324"/>
    <mergeCell ref="A289:A292"/>
    <mergeCell ref="B289:B292"/>
    <mergeCell ref="B285:B288"/>
    <mergeCell ref="A257:A260"/>
    <mergeCell ref="B321:B324"/>
    <mergeCell ref="A385:A388"/>
    <mergeCell ref="A377:A380"/>
    <mergeCell ref="A369:A372"/>
    <mergeCell ref="B385:B388"/>
    <mergeCell ref="A345:A348"/>
    <mergeCell ref="A285:A288"/>
    <mergeCell ref="A313:A316"/>
    <mergeCell ref="A329:A332"/>
    <mergeCell ref="B329:B332"/>
    <mergeCell ref="B345:B348"/>
    <mergeCell ref="B245:B248"/>
    <mergeCell ref="A253:A256"/>
    <mergeCell ref="B233:B236"/>
    <mergeCell ref="A361:A364"/>
    <mergeCell ref="A381:A384"/>
    <mergeCell ref="B377:B380"/>
    <mergeCell ref="B341:B344"/>
    <mergeCell ref="A297:A300"/>
    <mergeCell ref="A341:A344"/>
    <mergeCell ref="B357:B360"/>
    <mergeCell ref="C241:C244"/>
    <mergeCell ref="A237:A240"/>
    <mergeCell ref="B241:B244"/>
    <mergeCell ref="A241:A244"/>
    <mergeCell ref="B237:B240"/>
    <mergeCell ref="A233:A236"/>
    <mergeCell ref="C233:C236"/>
    <mergeCell ref="A221:A224"/>
    <mergeCell ref="B221:B224"/>
    <mergeCell ref="A225:A228"/>
    <mergeCell ref="C217:C220"/>
    <mergeCell ref="B217:B220"/>
    <mergeCell ref="C229:C232"/>
    <mergeCell ref="C221:C224"/>
    <mergeCell ref="A201:A204"/>
    <mergeCell ref="A209:A212"/>
    <mergeCell ref="C205:C208"/>
    <mergeCell ref="B209:B212"/>
    <mergeCell ref="A205:A208"/>
    <mergeCell ref="B205:B208"/>
    <mergeCell ref="A177:A180"/>
    <mergeCell ref="A197:A200"/>
    <mergeCell ref="B185:B188"/>
    <mergeCell ref="A181:A184"/>
    <mergeCell ref="B181:B184"/>
    <mergeCell ref="A193:A196"/>
    <mergeCell ref="B193:B196"/>
    <mergeCell ref="A185:A188"/>
    <mergeCell ref="A141:A144"/>
    <mergeCell ref="B165:B168"/>
    <mergeCell ref="B141:B144"/>
    <mergeCell ref="A133:A136"/>
    <mergeCell ref="A137:A140"/>
    <mergeCell ref="B133:B136"/>
    <mergeCell ref="B137:B140"/>
    <mergeCell ref="B153:B156"/>
    <mergeCell ref="A153:A156"/>
    <mergeCell ref="A149:A152"/>
    <mergeCell ref="B129:B132"/>
    <mergeCell ref="B125:B128"/>
    <mergeCell ref="A125:A128"/>
    <mergeCell ref="A81:A84"/>
    <mergeCell ref="B93:B96"/>
    <mergeCell ref="A129:A132"/>
    <mergeCell ref="A101:A104"/>
    <mergeCell ref="B101:B104"/>
    <mergeCell ref="A109:A112"/>
    <mergeCell ref="B109:B112"/>
    <mergeCell ref="A6:A8"/>
    <mergeCell ref="B9:B12"/>
    <mergeCell ref="A13:A16"/>
    <mergeCell ref="B13:B16"/>
    <mergeCell ref="B6:B8"/>
    <mergeCell ref="A9:A12"/>
    <mergeCell ref="A17:A20"/>
    <mergeCell ref="B17:B20"/>
    <mergeCell ref="A25:A28"/>
    <mergeCell ref="C9:C12"/>
    <mergeCell ref="C13:C16"/>
    <mergeCell ref="D17:D20"/>
    <mergeCell ref="C17:C20"/>
    <mergeCell ref="D9:D12"/>
    <mergeCell ref="D13:D16"/>
    <mergeCell ref="A21:A24"/>
    <mergeCell ref="A89:A92"/>
    <mergeCell ref="B77:B80"/>
    <mergeCell ref="B61:B64"/>
    <mergeCell ref="B89:B92"/>
    <mergeCell ref="A61:A64"/>
    <mergeCell ref="A77:A80"/>
    <mergeCell ref="A85:A88"/>
    <mergeCell ref="B85:B88"/>
    <mergeCell ref="A69:A72"/>
    <mergeCell ref="A73:A76"/>
    <mergeCell ref="I81:I84"/>
    <mergeCell ref="D61:D64"/>
    <mergeCell ref="I189:I192"/>
    <mergeCell ref="D165:D168"/>
    <mergeCell ref="I181:I184"/>
    <mergeCell ref="I161:I164"/>
    <mergeCell ref="D177:D180"/>
    <mergeCell ref="D129:D132"/>
    <mergeCell ref="I149:I152"/>
    <mergeCell ref="D185:D188"/>
    <mergeCell ref="I6:I8"/>
    <mergeCell ref="I9:I12"/>
    <mergeCell ref="I13:I16"/>
    <mergeCell ref="A189:A192"/>
    <mergeCell ref="B189:B192"/>
    <mergeCell ref="I41:I44"/>
    <mergeCell ref="D161:D164"/>
    <mergeCell ref="D81:D84"/>
    <mergeCell ref="I129:I132"/>
    <mergeCell ref="D189:D192"/>
    <mergeCell ref="B213:B216"/>
    <mergeCell ref="C213:C216"/>
    <mergeCell ref="A213:A216"/>
    <mergeCell ref="A301:A304"/>
    <mergeCell ref="B301:B304"/>
    <mergeCell ref="A229:A232"/>
    <mergeCell ref="A217:A220"/>
    <mergeCell ref="C225:C228"/>
    <mergeCell ref="B225:B228"/>
    <mergeCell ref="B229:B232"/>
    <mergeCell ref="C561:C564"/>
    <mergeCell ref="C565:C568"/>
    <mergeCell ref="D469:D472"/>
    <mergeCell ref="B297:B300"/>
    <mergeCell ref="C361:C364"/>
    <mergeCell ref="C389:C392"/>
    <mergeCell ref="C385:C388"/>
    <mergeCell ref="B489:B492"/>
    <mergeCell ref="D461:D464"/>
    <mergeCell ref="D357:D360"/>
    <mergeCell ref="C577:C580"/>
    <mergeCell ref="B617:B620"/>
    <mergeCell ref="B629:B632"/>
    <mergeCell ref="D493:D496"/>
    <mergeCell ref="D505:D508"/>
    <mergeCell ref="D513:D516"/>
    <mergeCell ref="B565:B568"/>
    <mergeCell ref="B569:B572"/>
    <mergeCell ref="C581:C584"/>
    <mergeCell ref="D577:D580"/>
    <mergeCell ref="B613:B616"/>
    <mergeCell ref="A617:A620"/>
    <mergeCell ref="C609:C612"/>
    <mergeCell ref="A613:A616"/>
    <mergeCell ref="C585:C588"/>
    <mergeCell ref="B581:B584"/>
    <mergeCell ref="B593:B596"/>
    <mergeCell ref="A609:A612"/>
    <mergeCell ref="A589:A592"/>
    <mergeCell ref="C597:C600"/>
    <mergeCell ref="C593:C596"/>
    <mergeCell ref="C589:C592"/>
    <mergeCell ref="B601:B604"/>
    <mergeCell ref="B605:B608"/>
    <mergeCell ref="A597:A600"/>
    <mergeCell ref="B597:B600"/>
    <mergeCell ref="C601:C604"/>
    <mergeCell ref="A633:A636"/>
    <mergeCell ref="B669:B672"/>
    <mergeCell ref="B653:B656"/>
    <mergeCell ref="B621:B624"/>
    <mergeCell ref="B633:B636"/>
    <mergeCell ref="A653:A656"/>
    <mergeCell ref="A657:A660"/>
    <mergeCell ref="A669:A672"/>
    <mergeCell ref="A637:A640"/>
    <mergeCell ref="A621:A624"/>
    <mergeCell ref="A573:A576"/>
    <mergeCell ref="A577:A580"/>
    <mergeCell ref="A605:A608"/>
    <mergeCell ref="B589:B592"/>
    <mergeCell ref="A581:A584"/>
    <mergeCell ref="A601:A604"/>
    <mergeCell ref="A593:A596"/>
    <mergeCell ref="A585:A588"/>
    <mergeCell ref="A505:A508"/>
    <mergeCell ref="B561:B564"/>
    <mergeCell ref="B505:B508"/>
    <mergeCell ref="B509:B512"/>
    <mergeCell ref="A517:A520"/>
    <mergeCell ref="A561:A564"/>
    <mergeCell ref="A525:A528"/>
    <mergeCell ref="B525:B528"/>
    <mergeCell ref="A513:A516"/>
    <mergeCell ref="B517:B520"/>
    <mergeCell ref="A509:A512"/>
    <mergeCell ref="B513:B516"/>
    <mergeCell ref="B521:B524"/>
    <mergeCell ref="A529:A532"/>
    <mergeCell ref="D629:D632"/>
    <mergeCell ref="D625:D628"/>
    <mergeCell ref="A565:A568"/>
    <mergeCell ref="B577:B580"/>
    <mergeCell ref="B573:B576"/>
    <mergeCell ref="A569:A572"/>
    <mergeCell ref="D529:D532"/>
    <mergeCell ref="D541:D544"/>
    <mergeCell ref="D565:D568"/>
    <mergeCell ref="D705:D708"/>
    <mergeCell ref="D661:D664"/>
    <mergeCell ref="D633:D636"/>
    <mergeCell ref="D605:D608"/>
    <mergeCell ref="D601:D604"/>
    <mergeCell ref="D569:D572"/>
    <mergeCell ref="D581:D584"/>
    <mergeCell ref="D829:D832"/>
    <mergeCell ref="D813:D816"/>
    <mergeCell ref="D809:D812"/>
    <mergeCell ref="D789:D792"/>
    <mergeCell ref="D805:D808"/>
    <mergeCell ref="D509:D512"/>
    <mergeCell ref="D657:D660"/>
    <mergeCell ref="D777:D780"/>
    <mergeCell ref="D785:D788"/>
    <mergeCell ref="D641:D644"/>
    <mergeCell ref="D497:D500"/>
    <mergeCell ref="D501:D504"/>
    <mergeCell ref="D445:D448"/>
    <mergeCell ref="D721:D724"/>
    <mergeCell ref="D345:D348"/>
    <mergeCell ref="D301:D304"/>
    <mergeCell ref="D305:D308"/>
    <mergeCell ref="D437:D440"/>
    <mergeCell ref="D617:D620"/>
    <mergeCell ref="D613:D616"/>
    <mergeCell ref="D769:D772"/>
    <mergeCell ref="D749:D752"/>
    <mergeCell ref="D253:D256"/>
    <mergeCell ref="D273:D276"/>
    <mergeCell ref="D361:D364"/>
    <mergeCell ref="D261:D264"/>
    <mergeCell ref="D277:D280"/>
    <mergeCell ref="D389:D392"/>
    <mergeCell ref="D281:D284"/>
    <mergeCell ref="D289:D292"/>
    <mergeCell ref="D221:D224"/>
    <mergeCell ref="D217:D220"/>
    <mergeCell ref="D457:D460"/>
    <mergeCell ref="D433:D436"/>
    <mergeCell ref="D401:D404"/>
    <mergeCell ref="D325:D328"/>
    <mergeCell ref="D385:D388"/>
    <mergeCell ref="D225:D228"/>
    <mergeCell ref="D245:D248"/>
    <mergeCell ref="D297:D300"/>
    <mergeCell ref="D237:D240"/>
    <mergeCell ref="I829:I832"/>
    <mergeCell ref="D233:D236"/>
    <mergeCell ref="D229:D232"/>
    <mergeCell ref="D265:D268"/>
    <mergeCell ref="D269:D272"/>
    <mergeCell ref="D609:D612"/>
    <mergeCell ref="D477:D480"/>
    <mergeCell ref="D285:D288"/>
    <mergeCell ref="D773:D776"/>
    <mergeCell ref="D157:D160"/>
    <mergeCell ref="D205:D208"/>
    <mergeCell ref="D213:D216"/>
    <mergeCell ref="D209:D212"/>
    <mergeCell ref="D193:D196"/>
    <mergeCell ref="D181:D184"/>
    <mergeCell ref="D197:D200"/>
    <mergeCell ref="D201:D204"/>
    <mergeCell ref="C381:C384"/>
    <mergeCell ref="C505:C508"/>
    <mergeCell ref="A37:A40"/>
    <mergeCell ref="B37:B40"/>
    <mergeCell ref="C37:C40"/>
    <mergeCell ref="D37:D40"/>
    <mergeCell ref="A277:A280"/>
    <mergeCell ref="B277:B280"/>
    <mergeCell ref="D241:D244"/>
    <mergeCell ref="A65:A68"/>
    <mergeCell ref="A29:A32"/>
    <mergeCell ref="B29:B32"/>
    <mergeCell ref="C29:C32"/>
    <mergeCell ref="D29:D32"/>
    <mergeCell ref="A33:A36"/>
    <mergeCell ref="B33:B36"/>
    <mergeCell ref="C33:C36"/>
    <mergeCell ref="D33:D36"/>
    <mergeCell ref="B65:B68"/>
    <mergeCell ref="B69:B72"/>
    <mergeCell ref="B73:B76"/>
    <mergeCell ref="C85:C88"/>
    <mergeCell ref="D85:D88"/>
    <mergeCell ref="A97:A100"/>
    <mergeCell ref="B97:B100"/>
    <mergeCell ref="C97:C100"/>
    <mergeCell ref="D97:D100"/>
    <mergeCell ref="A93:A96"/>
    <mergeCell ref="C93:C96"/>
    <mergeCell ref="C101:C104"/>
    <mergeCell ref="D101:D104"/>
    <mergeCell ref="A105:A108"/>
    <mergeCell ref="B105:B108"/>
    <mergeCell ref="C105:C108"/>
    <mergeCell ref="D105:D108"/>
    <mergeCell ref="D93:D96"/>
    <mergeCell ref="D121:D124"/>
    <mergeCell ref="C109:C112"/>
    <mergeCell ref="D109:D112"/>
    <mergeCell ref="A113:A116"/>
    <mergeCell ref="B113:B116"/>
    <mergeCell ref="C113:C116"/>
    <mergeCell ref="D113:D116"/>
    <mergeCell ref="B309:B312"/>
    <mergeCell ref="C309:C312"/>
    <mergeCell ref="D309:D312"/>
    <mergeCell ref="A117:A120"/>
    <mergeCell ref="B117:B120"/>
    <mergeCell ref="C117:C120"/>
    <mergeCell ref="D117:D120"/>
    <mergeCell ref="A121:A124"/>
    <mergeCell ref="B121:B124"/>
    <mergeCell ref="C121:C124"/>
  </mergeCells>
  <printOptions/>
  <pageMargins left="0.2362204724409449" right="0.32" top="0.7086614173228347" bottom="0.2362204724409449" header="0.7086614173228347" footer="0.1968503937007874"/>
  <pageSetup fitToHeight="3" horizontalDpi="600" verticalDpi="600" orientation="landscape" paperSize="9" scale="39" r:id="rId1"/>
  <rowBreaks count="10" manualBreakCount="10">
    <brk id="52" max="8" man="1"/>
    <brk id="120" max="8" man="1"/>
    <brk id="200" max="8" man="1"/>
    <brk id="320" max="8" man="1"/>
    <brk id="388" max="8" man="1"/>
    <brk id="444" max="8" man="1"/>
    <brk id="568" max="8" man="1"/>
    <brk id="664" max="8" man="1"/>
    <brk id="716" max="8" man="1"/>
    <brk id="77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55"/>
  <sheetViews>
    <sheetView view="pageBreakPreview" zoomScale="50" zoomScaleNormal="75" zoomScaleSheetLayoutView="50" zoomScalePageLayoutView="0" workbookViewId="0" topLeftCell="A142">
      <selection activeCell="B150" sqref="B150:F150"/>
    </sheetView>
  </sheetViews>
  <sheetFormatPr defaultColWidth="9.00390625" defaultRowHeight="12.75"/>
  <cols>
    <col min="1" max="1" width="11.125" style="93" customWidth="1"/>
    <col min="2" max="2" width="134.75390625" style="197" customWidth="1"/>
    <col min="3" max="3" width="26.25390625" style="20" customWidth="1"/>
    <col min="4" max="4" width="24.75390625" style="21" customWidth="1"/>
    <col min="5" max="5" width="24.25390625" style="22" customWidth="1"/>
    <col min="6" max="6" width="24.125" style="29" customWidth="1"/>
    <col min="7" max="7" width="40.875" style="0" customWidth="1"/>
    <col min="8" max="8" width="43.625" style="0" customWidth="1"/>
    <col min="9" max="9" width="11.00390625" style="0" bestFit="1" customWidth="1"/>
  </cols>
  <sheetData>
    <row r="1" ht="28.5" customHeight="1" hidden="1"/>
    <row r="2" ht="28.5" customHeight="1">
      <c r="H2" s="87" t="s">
        <v>162</v>
      </c>
    </row>
    <row r="3" spans="1:8" ht="67.5" customHeight="1">
      <c r="A3" s="576" t="s">
        <v>659</v>
      </c>
      <c r="B3" s="576"/>
      <c r="C3" s="576"/>
      <c r="D3" s="576"/>
      <c r="E3" s="576"/>
      <c r="F3" s="576"/>
      <c r="G3" s="576"/>
      <c r="H3" s="576"/>
    </row>
    <row r="4" ht="16.5" customHeight="1"/>
    <row r="5" spans="1:8" ht="214.5" customHeight="1">
      <c r="A5" s="86" t="s">
        <v>189</v>
      </c>
      <c r="B5" s="129" t="s">
        <v>320</v>
      </c>
      <c r="C5" s="129" t="s">
        <v>319</v>
      </c>
      <c r="D5" s="130" t="s">
        <v>333</v>
      </c>
      <c r="E5" s="131" t="s">
        <v>334</v>
      </c>
      <c r="F5" s="132" t="s">
        <v>335</v>
      </c>
      <c r="G5" s="129" t="s">
        <v>163</v>
      </c>
      <c r="H5" s="129" t="s">
        <v>164</v>
      </c>
    </row>
    <row r="6" spans="1:9" ht="109.5" customHeight="1">
      <c r="A6" s="133">
        <v>1</v>
      </c>
      <c r="B6" s="571" t="s">
        <v>660</v>
      </c>
      <c r="C6" s="571"/>
      <c r="D6" s="571"/>
      <c r="E6" s="571"/>
      <c r="F6" s="571"/>
      <c r="G6" s="83" t="s">
        <v>541</v>
      </c>
      <c r="H6" s="135"/>
      <c r="I6" s="52">
        <f>AVERAGE(F8:F11,F13:F17,F21:F26,F28:F30)</f>
        <v>1.0025912082373452</v>
      </c>
    </row>
    <row r="7" spans="1:9" ht="56.25" customHeight="1">
      <c r="A7" s="128" t="s">
        <v>192</v>
      </c>
      <c r="B7" s="572" t="s">
        <v>661</v>
      </c>
      <c r="C7" s="572"/>
      <c r="D7" s="572"/>
      <c r="E7" s="572"/>
      <c r="F7" s="572"/>
      <c r="G7" s="134">
        <f>AVERAGE(F8:F11)</f>
        <v>1.000022329177965</v>
      </c>
      <c r="H7" s="136"/>
      <c r="I7" s="52">
        <f>AVERAGE(F8:F11)</f>
        <v>1.000022329177965</v>
      </c>
    </row>
    <row r="8" spans="1:8" ht="45" customHeight="1">
      <c r="A8" s="81" t="s">
        <v>36</v>
      </c>
      <c r="B8" s="159" t="s">
        <v>321</v>
      </c>
      <c r="C8" s="153" t="s">
        <v>322</v>
      </c>
      <c r="D8" s="154">
        <v>100</v>
      </c>
      <c r="E8" s="154">
        <v>100</v>
      </c>
      <c r="F8" s="160">
        <f>E8/D8</f>
        <v>1</v>
      </c>
      <c r="G8" s="161"/>
      <c r="H8" s="137"/>
    </row>
    <row r="9" spans="1:8" ht="63.75" customHeight="1">
      <c r="A9" s="81" t="s">
        <v>37</v>
      </c>
      <c r="B9" s="159" t="s">
        <v>324</v>
      </c>
      <c r="C9" s="162" t="s">
        <v>325</v>
      </c>
      <c r="D9" s="242">
        <v>32692.65</v>
      </c>
      <c r="E9" s="242">
        <v>32695.57</v>
      </c>
      <c r="F9" s="160">
        <f>E9/D9</f>
        <v>1.0000893167118603</v>
      </c>
      <c r="G9" s="161"/>
      <c r="H9" s="138"/>
    </row>
    <row r="10" spans="1:8" ht="36.75" customHeight="1">
      <c r="A10" s="81" t="s">
        <v>38</v>
      </c>
      <c r="B10" s="163" t="s">
        <v>326</v>
      </c>
      <c r="C10" s="164" t="s">
        <v>322</v>
      </c>
      <c r="D10" s="154">
        <v>91</v>
      </c>
      <c r="E10" s="154">
        <v>91</v>
      </c>
      <c r="F10" s="160">
        <f>E10/D10</f>
        <v>1</v>
      </c>
      <c r="G10" s="161"/>
      <c r="H10" s="137"/>
    </row>
    <row r="11" spans="1:8" ht="46.5">
      <c r="A11" s="81" t="s">
        <v>39</v>
      </c>
      <c r="B11" s="166" t="s">
        <v>327</v>
      </c>
      <c r="C11" s="153" t="s">
        <v>322</v>
      </c>
      <c r="D11" s="82">
        <v>5</v>
      </c>
      <c r="E11" s="82">
        <v>5</v>
      </c>
      <c r="F11" s="217">
        <f>E11/D11</f>
        <v>1</v>
      </c>
      <c r="G11" s="161"/>
      <c r="H11" s="165"/>
    </row>
    <row r="12" spans="1:9" ht="46.5" customHeight="1">
      <c r="A12" s="49" t="s">
        <v>193</v>
      </c>
      <c r="B12" s="556" t="s">
        <v>662</v>
      </c>
      <c r="C12" s="557"/>
      <c r="D12" s="557"/>
      <c r="E12" s="557"/>
      <c r="F12" s="558"/>
      <c r="G12" s="85">
        <f>AVERAGE(F13:F17)</f>
        <v>1.0024031516096457</v>
      </c>
      <c r="H12" s="136"/>
      <c r="I12" s="52">
        <f>AVERAGE(F13:F17)</f>
        <v>1.0024031516096457</v>
      </c>
    </row>
    <row r="13" spans="1:8" ht="53.25" customHeight="1">
      <c r="A13" s="167" t="s">
        <v>40</v>
      </c>
      <c r="B13" s="168" t="s">
        <v>328</v>
      </c>
      <c r="C13" s="153" t="s">
        <v>322</v>
      </c>
      <c r="D13" s="169">
        <v>100</v>
      </c>
      <c r="E13" s="169">
        <v>100</v>
      </c>
      <c r="F13" s="170">
        <f>E13/D13</f>
        <v>1</v>
      </c>
      <c r="G13" s="171"/>
      <c r="H13" s="137"/>
    </row>
    <row r="14" spans="1:8" ht="75.75" customHeight="1">
      <c r="A14" s="167" t="s">
        <v>41</v>
      </c>
      <c r="B14" s="168" t="s">
        <v>340</v>
      </c>
      <c r="C14" s="153" t="s">
        <v>322</v>
      </c>
      <c r="D14" s="169">
        <v>99</v>
      </c>
      <c r="E14" s="169">
        <v>100</v>
      </c>
      <c r="F14" s="170">
        <f>E14/D14</f>
        <v>1.0101010101010102</v>
      </c>
      <c r="G14" s="171"/>
      <c r="H14" s="137"/>
    </row>
    <row r="15" spans="1:8" ht="75.75" customHeight="1">
      <c r="A15" s="167" t="s">
        <v>42</v>
      </c>
      <c r="B15" s="168" t="s">
        <v>329</v>
      </c>
      <c r="C15" s="153" t="s">
        <v>322</v>
      </c>
      <c r="D15" s="172">
        <v>99</v>
      </c>
      <c r="E15" s="172">
        <v>99</v>
      </c>
      <c r="F15" s="170">
        <f>E15/D15</f>
        <v>1</v>
      </c>
      <c r="G15" s="171"/>
      <c r="H15" s="137"/>
    </row>
    <row r="16" spans="1:8" ht="60.75" customHeight="1">
      <c r="A16" s="167" t="s">
        <v>43</v>
      </c>
      <c r="B16" s="168" t="s">
        <v>330</v>
      </c>
      <c r="C16" s="162" t="s">
        <v>325</v>
      </c>
      <c r="D16" s="173">
        <v>34411.84</v>
      </c>
      <c r="E16" s="173">
        <v>34477.73</v>
      </c>
      <c r="F16" s="170">
        <f>E16/D16</f>
        <v>1.0019147479472184</v>
      </c>
      <c r="G16" s="171"/>
      <c r="H16" s="137"/>
    </row>
    <row r="17" spans="1:8" ht="110.25" customHeight="1">
      <c r="A17" s="167" t="s">
        <v>44</v>
      </c>
      <c r="B17" s="168" t="s">
        <v>399</v>
      </c>
      <c r="C17" s="153" t="s">
        <v>322</v>
      </c>
      <c r="D17" s="172">
        <v>12.5</v>
      </c>
      <c r="E17" s="172">
        <v>12.5</v>
      </c>
      <c r="F17" s="170">
        <f>E17/D17</f>
        <v>1</v>
      </c>
      <c r="G17" s="171"/>
      <c r="H17" s="174"/>
    </row>
    <row r="18" spans="1:8" ht="80.25" customHeight="1" hidden="1">
      <c r="A18" s="167" t="s">
        <v>45</v>
      </c>
      <c r="B18" s="168" t="s">
        <v>400</v>
      </c>
      <c r="C18" s="153" t="s">
        <v>332</v>
      </c>
      <c r="D18" s="172">
        <v>0</v>
      </c>
      <c r="E18" s="172">
        <v>0</v>
      </c>
      <c r="F18" s="170">
        <v>0</v>
      </c>
      <c r="G18" s="171"/>
      <c r="H18" s="137" t="s">
        <v>566</v>
      </c>
    </row>
    <row r="19" spans="1:8" ht="84" customHeight="1" hidden="1">
      <c r="A19" s="167" t="s">
        <v>46</v>
      </c>
      <c r="B19" s="175" t="s">
        <v>401</v>
      </c>
      <c r="C19" s="153" t="s">
        <v>322</v>
      </c>
      <c r="D19" s="244">
        <v>0</v>
      </c>
      <c r="E19" s="244">
        <v>0</v>
      </c>
      <c r="F19" s="170">
        <v>0</v>
      </c>
      <c r="G19" s="171"/>
      <c r="H19" s="137" t="s">
        <v>566</v>
      </c>
    </row>
    <row r="20" spans="1:9" ht="54.75" customHeight="1">
      <c r="A20" s="49" t="s">
        <v>194</v>
      </c>
      <c r="B20" s="573" t="s">
        <v>663</v>
      </c>
      <c r="C20" s="574"/>
      <c r="D20" s="574"/>
      <c r="E20" s="574"/>
      <c r="F20" s="575"/>
      <c r="G20" s="85">
        <f>AVERAGE(F21:F26)</f>
        <v>1.003221390029798</v>
      </c>
      <c r="H20" s="136"/>
      <c r="I20" s="52">
        <f>AVERAGE(F21:F26)</f>
        <v>1.003221390029798</v>
      </c>
    </row>
    <row r="21" spans="1:8" ht="46.5" customHeight="1">
      <c r="A21" s="167" t="s">
        <v>47</v>
      </c>
      <c r="B21" s="175" t="s">
        <v>331</v>
      </c>
      <c r="C21" s="153" t="s">
        <v>322</v>
      </c>
      <c r="D21" s="172">
        <v>76</v>
      </c>
      <c r="E21" s="172">
        <v>76</v>
      </c>
      <c r="F21" s="170">
        <f aca="true" t="shared" si="0" ref="F21:F26">E21/D21</f>
        <v>1</v>
      </c>
      <c r="G21" s="171"/>
      <c r="H21" s="141"/>
    </row>
    <row r="22" spans="1:8" ht="82.5" customHeight="1">
      <c r="A22" s="243" t="s">
        <v>48</v>
      </c>
      <c r="B22" s="168" t="s">
        <v>666</v>
      </c>
      <c r="C22" s="153" t="s">
        <v>322</v>
      </c>
      <c r="D22" s="172">
        <v>100</v>
      </c>
      <c r="E22" s="172">
        <v>100</v>
      </c>
      <c r="F22" s="170">
        <f t="shared" si="0"/>
        <v>1</v>
      </c>
      <c r="G22" s="171"/>
      <c r="H22" s="141"/>
    </row>
    <row r="23" spans="1:8" ht="82.5" customHeight="1">
      <c r="A23" s="243" t="s">
        <v>49</v>
      </c>
      <c r="B23" s="168" t="s">
        <v>667</v>
      </c>
      <c r="C23" s="153" t="s">
        <v>322</v>
      </c>
      <c r="D23" s="172">
        <v>5</v>
      </c>
      <c r="E23" s="172">
        <v>5</v>
      </c>
      <c r="F23" s="170">
        <f t="shared" si="0"/>
        <v>1</v>
      </c>
      <c r="G23" s="171"/>
      <c r="H23" s="141"/>
    </row>
    <row r="24" spans="1:8" ht="96" customHeight="1">
      <c r="A24" s="243" t="s">
        <v>50</v>
      </c>
      <c r="B24" s="168" t="s">
        <v>670</v>
      </c>
      <c r="C24" s="153" t="s">
        <v>325</v>
      </c>
      <c r="D24" s="173">
        <v>100</v>
      </c>
      <c r="E24" s="173">
        <v>100</v>
      </c>
      <c r="F24" s="177">
        <f t="shared" si="0"/>
        <v>1</v>
      </c>
      <c r="G24" s="171"/>
      <c r="H24" s="141"/>
    </row>
    <row r="25" spans="1:8" ht="67.5" customHeight="1">
      <c r="A25" s="243" t="s">
        <v>668</v>
      </c>
      <c r="B25" s="175" t="s">
        <v>587</v>
      </c>
      <c r="C25" s="153" t="s">
        <v>323</v>
      </c>
      <c r="D25" s="212">
        <v>4139</v>
      </c>
      <c r="E25" s="212">
        <v>4219</v>
      </c>
      <c r="F25" s="177">
        <f t="shared" si="0"/>
        <v>1.0193283401787872</v>
      </c>
      <c r="G25" s="171"/>
      <c r="H25" s="141"/>
    </row>
    <row r="26" spans="1:8" ht="125.25" customHeight="1">
      <c r="A26" s="243" t="s">
        <v>669</v>
      </c>
      <c r="B26" s="168" t="s">
        <v>402</v>
      </c>
      <c r="C26" s="153" t="s">
        <v>322</v>
      </c>
      <c r="D26" s="172">
        <v>30</v>
      </c>
      <c r="E26" s="172">
        <v>30</v>
      </c>
      <c r="F26" s="170">
        <f t="shared" si="0"/>
        <v>1</v>
      </c>
      <c r="G26" s="171"/>
      <c r="H26" s="178"/>
    </row>
    <row r="27" spans="1:9" ht="51.75" customHeight="1">
      <c r="A27" s="59" t="s">
        <v>195</v>
      </c>
      <c r="B27" s="556" t="s">
        <v>664</v>
      </c>
      <c r="C27" s="557"/>
      <c r="D27" s="557"/>
      <c r="E27" s="557"/>
      <c r="F27" s="558"/>
      <c r="G27" s="85">
        <f>AVERAGE(F28:F30)</f>
        <v>1.0050694444444443</v>
      </c>
      <c r="H27" s="136"/>
      <c r="I27" s="52">
        <f>AVERAGE(F28:F30)</f>
        <v>1.0050694444444443</v>
      </c>
    </row>
    <row r="28" spans="1:8" ht="52.5" customHeight="1">
      <c r="A28" s="179" t="s">
        <v>51</v>
      </c>
      <c r="B28" s="159" t="s">
        <v>403</v>
      </c>
      <c r="C28" s="153" t="s">
        <v>322</v>
      </c>
      <c r="D28" s="154">
        <v>96</v>
      </c>
      <c r="E28" s="154">
        <v>96.5</v>
      </c>
      <c r="F28" s="180">
        <f>E28/D28</f>
        <v>1.0052083333333333</v>
      </c>
      <c r="G28" s="171"/>
      <c r="H28" s="137"/>
    </row>
    <row r="29" spans="1:8" ht="72" customHeight="1">
      <c r="A29" s="179" t="s">
        <v>52</v>
      </c>
      <c r="B29" s="159" t="s">
        <v>404</v>
      </c>
      <c r="C29" s="153" t="s">
        <v>322</v>
      </c>
      <c r="D29" s="154">
        <v>100</v>
      </c>
      <c r="E29" s="154">
        <v>100</v>
      </c>
      <c r="F29" s="181">
        <f>E29/D29</f>
        <v>1</v>
      </c>
      <c r="G29" s="171"/>
      <c r="H29" s="137"/>
    </row>
    <row r="30" spans="1:8" ht="72" customHeight="1">
      <c r="A30" s="179" t="s">
        <v>53</v>
      </c>
      <c r="B30" s="159" t="s">
        <v>405</v>
      </c>
      <c r="C30" s="153" t="s">
        <v>322</v>
      </c>
      <c r="D30" s="154">
        <v>99</v>
      </c>
      <c r="E30" s="176">
        <v>99.99</v>
      </c>
      <c r="F30" s="180">
        <f>E30/D30</f>
        <v>1.01</v>
      </c>
      <c r="G30" s="171"/>
      <c r="H30" s="137"/>
    </row>
    <row r="31" spans="1:8" ht="95.25" customHeight="1" hidden="1">
      <c r="A31" s="179" t="s">
        <v>54</v>
      </c>
      <c r="B31" s="159" t="s">
        <v>406</v>
      </c>
      <c r="C31" s="153" t="s">
        <v>332</v>
      </c>
      <c r="D31" s="152">
        <v>0</v>
      </c>
      <c r="E31" s="152">
        <v>0</v>
      </c>
      <c r="F31" s="180">
        <v>0</v>
      </c>
      <c r="G31" s="171"/>
      <c r="H31" s="137" t="s">
        <v>671</v>
      </c>
    </row>
    <row r="32" spans="1:9" ht="97.5" customHeight="1" hidden="1">
      <c r="A32" s="59" t="s">
        <v>196</v>
      </c>
      <c r="B32" s="556" t="s">
        <v>665</v>
      </c>
      <c r="C32" s="557"/>
      <c r="D32" s="557"/>
      <c r="E32" s="557"/>
      <c r="F32" s="558"/>
      <c r="G32" s="85">
        <f>AVERAGE(F33:F34)</f>
        <v>1</v>
      </c>
      <c r="H32" s="213" t="s">
        <v>564</v>
      </c>
      <c r="I32" s="52">
        <f>AVERAGE(F33:F34)</f>
        <v>1</v>
      </c>
    </row>
    <row r="33" spans="1:8" ht="82.5" customHeight="1" hidden="1">
      <c r="A33" s="179" t="s">
        <v>26</v>
      </c>
      <c r="B33" s="159" t="s">
        <v>407</v>
      </c>
      <c r="C33" s="153" t="s">
        <v>323</v>
      </c>
      <c r="D33" s="152">
        <v>1061</v>
      </c>
      <c r="E33" s="152">
        <v>1061</v>
      </c>
      <c r="F33" s="180">
        <f>E33/D33</f>
        <v>1</v>
      </c>
      <c r="G33" s="171"/>
      <c r="H33" s="209"/>
    </row>
    <row r="34" spans="1:8" ht="117.75" customHeight="1" hidden="1">
      <c r="A34" s="179" t="s">
        <v>27</v>
      </c>
      <c r="B34" s="159" t="s">
        <v>408</v>
      </c>
      <c r="C34" s="153" t="s">
        <v>322</v>
      </c>
      <c r="D34" s="154">
        <v>23</v>
      </c>
      <c r="E34" s="154">
        <v>23</v>
      </c>
      <c r="F34" s="180">
        <f>E34/D34</f>
        <v>1</v>
      </c>
      <c r="G34" s="171"/>
      <c r="H34" s="209"/>
    </row>
    <row r="35" spans="1:9" ht="87" customHeight="1">
      <c r="A35" s="50" t="s">
        <v>200</v>
      </c>
      <c r="B35" s="550" t="s">
        <v>744</v>
      </c>
      <c r="C35" s="551"/>
      <c r="D35" s="551"/>
      <c r="E35" s="551"/>
      <c r="F35" s="552"/>
      <c r="G35" s="83" t="s">
        <v>755</v>
      </c>
      <c r="H35" s="140"/>
      <c r="I35" s="77">
        <f>AVERAGE(F38:F38,F40:F42,F44:F51,F54:F56,F58:F58,F60:F63)</f>
        <v>0.9697031439706333</v>
      </c>
    </row>
    <row r="36" spans="1:9" ht="57" customHeight="1">
      <c r="A36" s="61" t="s">
        <v>214</v>
      </c>
      <c r="B36" s="553" t="s">
        <v>745</v>
      </c>
      <c r="C36" s="554"/>
      <c r="D36" s="554"/>
      <c r="E36" s="554"/>
      <c r="F36" s="555"/>
      <c r="G36" s="123">
        <f>AVERAGE(F38:F38)</f>
        <v>1</v>
      </c>
      <c r="H36" s="136"/>
      <c r="I36" s="52">
        <f>AVERAGE(F38:F38)</f>
        <v>1</v>
      </c>
    </row>
    <row r="37" spans="1:9" ht="57" customHeight="1" hidden="1">
      <c r="A37" s="179" t="s">
        <v>28</v>
      </c>
      <c r="B37" s="54" t="s">
        <v>588</v>
      </c>
      <c r="C37" s="153" t="s">
        <v>332</v>
      </c>
      <c r="D37" s="152">
        <v>0</v>
      </c>
      <c r="E37" s="152">
        <v>0</v>
      </c>
      <c r="F37" s="180" t="e">
        <f>E37/D37</f>
        <v>#DIV/0!</v>
      </c>
      <c r="G37" s="245"/>
      <c r="H37" s="178"/>
      <c r="I37" s="52"/>
    </row>
    <row r="38" spans="1:8" ht="58.5" customHeight="1">
      <c r="A38" s="179" t="s">
        <v>28</v>
      </c>
      <c r="B38" s="182" t="s">
        <v>409</v>
      </c>
      <c r="C38" s="153" t="s">
        <v>589</v>
      </c>
      <c r="D38" s="154">
        <v>0.3</v>
      </c>
      <c r="E38" s="154">
        <v>0.3</v>
      </c>
      <c r="F38" s="180">
        <f>E38/D38</f>
        <v>1</v>
      </c>
      <c r="G38" s="245"/>
      <c r="H38" s="178"/>
    </row>
    <row r="39" spans="1:9" ht="60" customHeight="1">
      <c r="A39" s="61" t="s">
        <v>215</v>
      </c>
      <c r="B39" s="553" t="s">
        <v>746</v>
      </c>
      <c r="C39" s="554"/>
      <c r="D39" s="554"/>
      <c r="E39" s="554"/>
      <c r="F39" s="555"/>
      <c r="G39" s="123">
        <f>AVERAGE(F40:F42)</f>
        <v>1.0013645833333333</v>
      </c>
      <c r="H39" s="136"/>
      <c r="I39" s="52">
        <f>AVERAGE(F40:F42)</f>
        <v>1.0013645833333333</v>
      </c>
    </row>
    <row r="40" spans="1:8" ht="53.25" customHeight="1">
      <c r="A40" s="179" t="s">
        <v>55</v>
      </c>
      <c r="B40" s="168" t="s">
        <v>410</v>
      </c>
      <c r="C40" s="153" t="s">
        <v>332</v>
      </c>
      <c r="D40" s="152">
        <v>32000</v>
      </c>
      <c r="E40" s="152">
        <v>32131</v>
      </c>
      <c r="F40" s="181">
        <f>E40/D40</f>
        <v>1.00409375</v>
      </c>
      <c r="G40" s="245"/>
      <c r="H40" s="141"/>
    </row>
    <row r="41" spans="1:8" ht="90.75" customHeight="1">
      <c r="A41" s="179" t="s">
        <v>56</v>
      </c>
      <c r="B41" s="168" t="s">
        <v>411</v>
      </c>
      <c r="C41" s="153" t="s">
        <v>322</v>
      </c>
      <c r="D41" s="154">
        <v>42.5</v>
      </c>
      <c r="E41" s="154">
        <v>42.5</v>
      </c>
      <c r="F41" s="181">
        <f>E41/D41</f>
        <v>1</v>
      </c>
      <c r="G41" s="245"/>
      <c r="H41" s="141"/>
    </row>
    <row r="42" spans="1:8" ht="57.75" customHeight="1">
      <c r="A42" s="179" t="s">
        <v>412</v>
      </c>
      <c r="B42" s="175" t="s">
        <v>413</v>
      </c>
      <c r="C42" s="153" t="s">
        <v>322</v>
      </c>
      <c r="D42" s="154">
        <v>42.8</v>
      </c>
      <c r="E42" s="154">
        <v>42.8</v>
      </c>
      <c r="F42" s="181">
        <f>E42/D42</f>
        <v>1</v>
      </c>
      <c r="G42" s="245"/>
      <c r="H42" s="141"/>
    </row>
    <row r="43" spans="1:9" ht="37.5" customHeight="1">
      <c r="A43" s="59" t="s">
        <v>216</v>
      </c>
      <c r="B43" s="553" t="s">
        <v>747</v>
      </c>
      <c r="C43" s="554"/>
      <c r="D43" s="554"/>
      <c r="E43" s="554"/>
      <c r="F43" s="555"/>
      <c r="G43" s="123">
        <f>AVERAGE(F44:F51)</f>
        <v>0.9748154970760234</v>
      </c>
      <c r="H43" s="136"/>
      <c r="I43" s="52">
        <f>AVERAGE(F44:F51)</f>
        <v>0.9748154970760234</v>
      </c>
    </row>
    <row r="44" spans="1:8" ht="24.75" customHeight="1">
      <c r="A44" s="179" t="s">
        <v>57</v>
      </c>
      <c r="B44" s="182" t="s">
        <v>590</v>
      </c>
      <c r="C44" s="161" t="s">
        <v>165</v>
      </c>
      <c r="D44" s="183">
        <v>1745</v>
      </c>
      <c r="E44" s="154">
        <v>1562.822</v>
      </c>
      <c r="F44" s="180">
        <f aca="true" t="shared" si="1" ref="F44:F50">E44/D44</f>
        <v>0.8956</v>
      </c>
      <c r="G44" s="246"/>
      <c r="H44" s="141"/>
    </row>
    <row r="45" spans="1:8" ht="24.75" customHeight="1">
      <c r="A45" s="179" t="s">
        <v>58</v>
      </c>
      <c r="B45" s="182" t="s">
        <v>414</v>
      </c>
      <c r="C45" s="161" t="s">
        <v>166</v>
      </c>
      <c r="D45" s="184">
        <v>3925.21</v>
      </c>
      <c r="E45" s="201">
        <v>3925.21</v>
      </c>
      <c r="F45" s="180">
        <f t="shared" si="1"/>
        <v>1</v>
      </c>
      <c r="G45" s="246"/>
      <c r="H45" s="141"/>
    </row>
    <row r="46" spans="1:8" ht="24.75" customHeight="1">
      <c r="A46" s="179" t="s">
        <v>59</v>
      </c>
      <c r="B46" s="182" t="s">
        <v>415</v>
      </c>
      <c r="C46" s="161" t="s">
        <v>166</v>
      </c>
      <c r="D46" s="200">
        <v>2.599</v>
      </c>
      <c r="E46" s="202">
        <v>2.599</v>
      </c>
      <c r="F46" s="180">
        <f t="shared" si="1"/>
        <v>1</v>
      </c>
      <c r="G46" s="246"/>
      <c r="H46" s="141"/>
    </row>
    <row r="47" spans="1:8" ht="24.75" customHeight="1">
      <c r="A47" s="179" t="s">
        <v>60</v>
      </c>
      <c r="B47" s="168" t="s">
        <v>416</v>
      </c>
      <c r="C47" s="153" t="s">
        <v>332</v>
      </c>
      <c r="D47" s="152">
        <v>285</v>
      </c>
      <c r="E47" s="152">
        <v>289</v>
      </c>
      <c r="F47" s="180">
        <f t="shared" si="1"/>
        <v>1.0140350877192983</v>
      </c>
      <c r="G47" s="246"/>
      <c r="H47" s="141"/>
    </row>
    <row r="48" spans="1:8" ht="50.25" customHeight="1">
      <c r="A48" s="179" t="s">
        <v>61</v>
      </c>
      <c r="B48" s="168" t="s">
        <v>417</v>
      </c>
      <c r="C48" s="153" t="s">
        <v>167</v>
      </c>
      <c r="D48" s="152">
        <v>37</v>
      </c>
      <c r="E48" s="152">
        <v>37</v>
      </c>
      <c r="F48" s="180">
        <f t="shared" si="1"/>
        <v>1</v>
      </c>
      <c r="G48" s="246"/>
      <c r="H48" s="141"/>
    </row>
    <row r="49" spans="1:8" ht="24.75" customHeight="1">
      <c r="A49" s="179" t="s">
        <v>62</v>
      </c>
      <c r="B49" s="182" t="s">
        <v>168</v>
      </c>
      <c r="C49" s="153" t="s">
        <v>332</v>
      </c>
      <c r="D49" s="185">
        <v>135</v>
      </c>
      <c r="E49" s="152">
        <v>120</v>
      </c>
      <c r="F49" s="180">
        <f t="shared" si="1"/>
        <v>0.8888888888888888</v>
      </c>
      <c r="G49" s="246"/>
      <c r="H49" s="141"/>
    </row>
    <row r="50" spans="1:8" ht="24.75" customHeight="1">
      <c r="A50" s="179" t="s">
        <v>63</v>
      </c>
      <c r="B50" s="182" t="s">
        <v>418</v>
      </c>
      <c r="C50" s="153" t="s">
        <v>322</v>
      </c>
      <c r="D50" s="185">
        <v>100</v>
      </c>
      <c r="E50" s="152">
        <v>100</v>
      </c>
      <c r="F50" s="180">
        <f t="shared" si="1"/>
        <v>1</v>
      </c>
      <c r="G50" s="246"/>
      <c r="H50" s="141"/>
    </row>
    <row r="51" spans="1:8" ht="51.75" customHeight="1">
      <c r="A51" s="179" t="s">
        <v>64</v>
      </c>
      <c r="B51" s="168" t="s">
        <v>419</v>
      </c>
      <c r="C51" s="161" t="s">
        <v>166</v>
      </c>
      <c r="D51" s="154">
        <v>239</v>
      </c>
      <c r="E51" s="154">
        <v>239</v>
      </c>
      <c r="F51" s="180">
        <f>E51/D51</f>
        <v>1</v>
      </c>
      <c r="G51" s="246"/>
      <c r="H51" s="141"/>
    </row>
    <row r="52" spans="1:8" ht="102.75" customHeight="1" hidden="1">
      <c r="A52" s="59" t="s">
        <v>217</v>
      </c>
      <c r="B52" s="553" t="s">
        <v>748</v>
      </c>
      <c r="C52" s="554"/>
      <c r="D52" s="554"/>
      <c r="E52" s="554"/>
      <c r="F52" s="555"/>
      <c r="G52" s="213" t="s">
        <v>564</v>
      </c>
      <c r="H52" s="142"/>
    </row>
    <row r="53" spans="1:9" ht="42.75" customHeight="1">
      <c r="A53" s="59" t="s">
        <v>235</v>
      </c>
      <c r="B53" s="553" t="s">
        <v>749</v>
      </c>
      <c r="C53" s="554"/>
      <c r="D53" s="554"/>
      <c r="E53" s="554"/>
      <c r="F53" s="555"/>
      <c r="G53" s="123">
        <f>AVERAGE(F54:F56)</f>
        <v>0.8638150509348269</v>
      </c>
      <c r="H53" s="136"/>
      <c r="I53" s="52">
        <f>AVERAGE(F54:F56)</f>
        <v>0.8638150509348269</v>
      </c>
    </row>
    <row r="54" spans="1:9" ht="59.25" customHeight="1">
      <c r="A54" s="179" t="s">
        <v>591</v>
      </c>
      <c r="B54" s="168" t="s">
        <v>594</v>
      </c>
      <c r="C54" s="153" t="s">
        <v>169</v>
      </c>
      <c r="D54" s="154">
        <v>6.1</v>
      </c>
      <c r="E54" s="154">
        <v>6.1</v>
      </c>
      <c r="F54" s="180">
        <f>E54/D54</f>
        <v>1</v>
      </c>
      <c r="G54" s="247"/>
      <c r="H54" s="147"/>
      <c r="I54" s="52"/>
    </row>
    <row r="55" spans="1:9" ht="59.25" customHeight="1">
      <c r="A55" s="179" t="s">
        <v>592</v>
      </c>
      <c r="B55" s="168" t="s">
        <v>750</v>
      </c>
      <c r="C55" s="153" t="s">
        <v>169</v>
      </c>
      <c r="D55" s="154">
        <v>19.1113</v>
      </c>
      <c r="E55" s="154">
        <v>12.642</v>
      </c>
      <c r="F55" s="180">
        <f>E55/D55</f>
        <v>0.6614934619832246</v>
      </c>
      <c r="G55" s="247"/>
      <c r="H55" s="147"/>
      <c r="I55" s="52"/>
    </row>
    <row r="56" spans="1:9" ht="59.25" customHeight="1">
      <c r="A56" s="179" t="s">
        <v>593</v>
      </c>
      <c r="B56" s="168" t="s">
        <v>751</v>
      </c>
      <c r="C56" s="153" t="s">
        <v>332</v>
      </c>
      <c r="D56" s="152">
        <v>414</v>
      </c>
      <c r="E56" s="152">
        <v>385</v>
      </c>
      <c r="F56" s="180">
        <f>E56/D56</f>
        <v>0.9299516908212561</v>
      </c>
      <c r="G56" s="247"/>
      <c r="H56" s="147"/>
      <c r="I56" s="52"/>
    </row>
    <row r="57" spans="1:9" ht="54.75" customHeight="1">
      <c r="A57" s="59" t="s">
        <v>254</v>
      </c>
      <c r="B57" s="553" t="s">
        <v>752</v>
      </c>
      <c r="C57" s="554"/>
      <c r="D57" s="554"/>
      <c r="E57" s="554"/>
      <c r="F57" s="555"/>
      <c r="G57" s="124">
        <f>AVERAGE(F58:F58)</f>
        <v>1</v>
      </c>
      <c r="H57" s="136"/>
      <c r="I57" s="52">
        <f>AVERAGE(F58:F58)</f>
        <v>1</v>
      </c>
    </row>
    <row r="58" spans="1:8" ht="33.75" customHeight="1">
      <c r="A58" s="179" t="s">
        <v>65</v>
      </c>
      <c r="B58" s="182" t="s">
        <v>420</v>
      </c>
      <c r="C58" s="164" t="s">
        <v>169</v>
      </c>
      <c r="D58" s="154">
        <v>0.5</v>
      </c>
      <c r="E58" s="154">
        <v>0.5</v>
      </c>
      <c r="F58" s="186">
        <f>E58/D58</f>
        <v>1</v>
      </c>
      <c r="G58" s="246"/>
      <c r="H58" s="141"/>
    </row>
    <row r="59" spans="1:9" ht="54.75" customHeight="1">
      <c r="A59" s="59" t="s">
        <v>257</v>
      </c>
      <c r="B59" s="553" t="s">
        <v>753</v>
      </c>
      <c r="C59" s="554"/>
      <c r="D59" s="554"/>
      <c r="E59" s="554"/>
      <c r="F59" s="555"/>
      <c r="G59" s="124">
        <f>AVERAGE(F62:F63)</f>
        <v>1</v>
      </c>
      <c r="H59" s="136"/>
      <c r="I59" s="52">
        <f>AVERAGE(F62:F63)</f>
        <v>1</v>
      </c>
    </row>
    <row r="60" spans="1:9" ht="54.75" customHeight="1">
      <c r="A60" s="179" t="s">
        <v>422</v>
      </c>
      <c r="B60" s="168" t="s">
        <v>754</v>
      </c>
      <c r="C60" s="164" t="s">
        <v>332</v>
      </c>
      <c r="D60" s="152">
        <v>1800</v>
      </c>
      <c r="E60" s="152">
        <v>1800</v>
      </c>
      <c r="F60" s="186">
        <f>E60/D60</f>
        <v>1</v>
      </c>
      <c r="G60" s="246"/>
      <c r="H60" s="141"/>
      <c r="I60" s="52"/>
    </row>
    <row r="61" spans="1:9" ht="54.75" customHeight="1">
      <c r="A61" s="179" t="s">
        <v>66</v>
      </c>
      <c r="B61" s="168" t="s">
        <v>421</v>
      </c>
      <c r="C61" s="153" t="s">
        <v>311</v>
      </c>
      <c r="D61" s="154">
        <v>44</v>
      </c>
      <c r="E61" s="154">
        <v>44</v>
      </c>
      <c r="F61" s="186">
        <f>E61/D61</f>
        <v>1</v>
      </c>
      <c r="G61" s="246"/>
      <c r="H61" s="141"/>
      <c r="I61" s="52"/>
    </row>
    <row r="62" spans="1:8" ht="54.75" customHeight="1">
      <c r="A62" s="179" t="s">
        <v>595</v>
      </c>
      <c r="B62" s="168" t="s">
        <v>597</v>
      </c>
      <c r="C62" s="164" t="s">
        <v>332</v>
      </c>
      <c r="D62" s="152">
        <v>22</v>
      </c>
      <c r="E62" s="152">
        <v>22</v>
      </c>
      <c r="F62" s="186">
        <f>E62/D62</f>
        <v>1</v>
      </c>
      <c r="G62" s="246"/>
      <c r="H62" s="141"/>
    </row>
    <row r="63" spans="1:8" ht="54.75" customHeight="1">
      <c r="A63" s="179" t="s">
        <v>596</v>
      </c>
      <c r="B63" s="168" t="s">
        <v>598</v>
      </c>
      <c r="C63" s="153" t="s">
        <v>332</v>
      </c>
      <c r="D63" s="154">
        <v>2</v>
      </c>
      <c r="E63" s="154">
        <v>2</v>
      </c>
      <c r="F63" s="186">
        <f>E63/D63</f>
        <v>1</v>
      </c>
      <c r="G63" s="246"/>
      <c r="H63" s="141"/>
    </row>
    <row r="64" spans="1:9" ht="90" customHeight="1">
      <c r="A64" s="90" t="s">
        <v>211</v>
      </c>
      <c r="B64" s="559" t="s">
        <v>817</v>
      </c>
      <c r="C64" s="560"/>
      <c r="D64" s="560"/>
      <c r="E64" s="560"/>
      <c r="F64" s="561"/>
      <c r="G64" s="78" t="s">
        <v>866</v>
      </c>
      <c r="H64" s="143"/>
      <c r="I64" s="52">
        <f>AVERAGE(F65:F71)</f>
        <v>1.213781275221953</v>
      </c>
    </row>
    <row r="65" spans="1:9" ht="76.5" customHeight="1">
      <c r="A65" s="115" t="s">
        <v>67</v>
      </c>
      <c r="B65" s="187" t="s">
        <v>423</v>
      </c>
      <c r="C65" s="188" t="s">
        <v>170</v>
      </c>
      <c r="D65" s="238">
        <v>60</v>
      </c>
      <c r="E65" s="72">
        <v>77</v>
      </c>
      <c r="F65" s="189">
        <f aca="true" t="shared" si="2" ref="F65:F71">E65/D65</f>
        <v>1.2833333333333334</v>
      </c>
      <c r="G65" s="248"/>
      <c r="H65" s="150"/>
      <c r="I65" s="52"/>
    </row>
    <row r="66" spans="1:9" ht="66" customHeight="1">
      <c r="A66" s="115" t="s">
        <v>68</v>
      </c>
      <c r="B66" s="187" t="s">
        <v>599</v>
      </c>
      <c r="C66" s="188" t="s">
        <v>170</v>
      </c>
      <c r="D66" s="238">
        <v>40</v>
      </c>
      <c r="E66" s="72">
        <v>170</v>
      </c>
      <c r="F66" s="189">
        <f t="shared" si="2"/>
        <v>4.25</v>
      </c>
      <c r="G66" s="248"/>
      <c r="H66" s="150"/>
      <c r="I66" s="52"/>
    </row>
    <row r="67" spans="1:9" ht="72" customHeight="1">
      <c r="A67" s="115" t="s">
        <v>69</v>
      </c>
      <c r="B67" s="187" t="s">
        <v>653</v>
      </c>
      <c r="C67" s="191" t="s">
        <v>332</v>
      </c>
      <c r="D67" s="238">
        <v>40</v>
      </c>
      <c r="E67" s="72">
        <v>15</v>
      </c>
      <c r="F67" s="189">
        <f t="shared" si="2"/>
        <v>0.375</v>
      </c>
      <c r="G67" s="248"/>
      <c r="H67" s="150"/>
      <c r="I67" s="52"/>
    </row>
    <row r="68" spans="1:8" ht="54" customHeight="1">
      <c r="A68" s="115" t="s">
        <v>536</v>
      </c>
      <c r="B68" s="190" t="s">
        <v>654</v>
      </c>
      <c r="C68" s="188" t="s">
        <v>535</v>
      </c>
      <c r="D68" s="239">
        <v>29.5</v>
      </c>
      <c r="E68" s="82">
        <v>26.2</v>
      </c>
      <c r="F68" s="189">
        <f t="shared" si="2"/>
        <v>0.888135593220339</v>
      </c>
      <c r="G68" s="248"/>
      <c r="H68" s="150"/>
    </row>
    <row r="69" spans="1:8" ht="54.75" customHeight="1">
      <c r="A69" s="115" t="s">
        <v>600</v>
      </c>
      <c r="B69" s="187" t="s">
        <v>655</v>
      </c>
      <c r="C69" s="188" t="s">
        <v>332</v>
      </c>
      <c r="D69" s="238">
        <v>10</v>
      </c>
      <c r="E69" s="72">
        <v>1</v>
      </c>
      <c r="F69" s="189">
        <f t="shared" si="2"/>
        <v>0.1</v>
      </c>
      <c r="G69" s="248"/>
      <c r="H69" s="150"/>
    </row>
    <row r="70" spans="1:8" ht="86.25" customHeight="1">
      <c r="A70" s="115" t="s">
        <v>601</v>
      </c>
      <c r="B70" s="236" t="s">
        <v>656</v>
      </c>
      <c r="C70" s="191" t="s">
        <v>332</v>
      </c>
      <c r="D70" s="238">
        <v>12</v>
      </c>
      <c r="E70" s="72">
        <v>0</v>
      </c>
      <c r="F70" s="189">
        <f>E70/D70</f>
        <v>0</v>
      </c>
      <c r="G70" s="248"/>
      <c r="H70" s="150"/>
    </row>
    <row r="71" spans="1:8" ht="74.25" customHeight="1">
      <c r="A71" s="115" t="s">
        <v>601</v>
      </c>
      <c r="B71" s="221" t="s">
        <v>863</v>
      </c>
      <c r="C71" s="191" t="s">
        <v>332</v>
      </c>
      <c r="D71" s="238">
        <v>10</v>
      </c>
      <c r="E71" s="72">
        <v>16</v>
      </c>
      <c r="F71" s="189">
        <f t="shared" si="2"/>
        <v>1.6</v>
      </c>
      <c r="G71" s="248"/>
      <c r="H71" s="150"/>
    </row>
    <row r="72" spans="1:9" ht="122.25" customHeight="1">
      <c r="A72" s="90" t="s">
        <v>201</v>
      </c>
      <c r="B72" s="559" t="s">
        <v>809</v>
      </c>
      <c r="C72" s="560"/>
      <c r="D72" s="560"/>
      <c r="E72" s="560"/>
      <c r="F72" s="561"/>
      <c r="G72" s="78" t="s">
        <v>816</v>
      </c>
      <c r="H72" s="144"/>
      <c r="I72" s="52">
        <f>AVERAGE(F74:F82,F90:F91)</f>
        <v>1.075446501369244</v>
      </c>
    </row>
    <row r="73" spans="1:9" ht="58.5" customHeight="1">
      <c r="A73" s="111" t="s">
        <v>203</v>
      </c>
      <c r="B73" s="556" t="s">
        <v>810</v>
      </c>
      <c r="C73" s="557"/>
      <c r="D73" s="557"/>
      <c r="E73" s="557"/>
      <c r="F73" s="558"/>
      <c r="G73" s="85">
        <f>AVERAGE(F74:F82)</f>
        <v>1.112835286185305</v>
      </c>
      <c r="H73" s="136"/>
      <c r="I73" s="52">
        <f>AVERAGE(F74:F82)</f>
        <v>1.112835286185305</v>
      </c>
    </row>
    <row r="74" spans="1:8" ht="87" customHeight="1">
      <c r="A74" s="110" t="s">
        <v>70</v>
      </c>
      <c r="B74" s="63" t="s">
        <v>602</v>
      </c>
      <c r="C74" s="56" t="s">
        <v>323</v>
      </c>
      <c r="D74" s="212">
        <v>21500</v>
      </c>
      <c r="E74" s="152">
        <v>27614</v>
      </c>
      <c r="F74" s="117">
        <f aca="true" t="shared" si="3" ref="F74:F91">E74/D74</f>
        <v>1.2843720930232558</v>
      </c>
      <c r="G74" s="249"/>
      <c r="H74" s="225"/>
    </row>
    <row r="75" spans="1:8" ht="63" customHeight="1">
      <c r="A75" s="110" t="s">
        <v>71</v>
      </c>
      <c r="B75" s="63" t="s">
        <v>603</v>
      </c>
      <c r="C75" s="56" t="s">
        <v>323</v>
      </c>
      <c r="D75" s="57">
        <v>20100</v>
      </c>
      <c r="E75" s="58">
        <v>20326</v>
      </c>
      <c r="F75" s="117">
        <f t="shared" si="3"/>
        <v>1.0112437810945274</v>
      </c>
      <c r="G75" s="250"/>
      <c r="H75" s="137"/>
    </row>
    <row r="76" spans="1:8" ht="93" customHeight="1">
      <c r="A76" s="110" t="s">
        <v>72</v>
      </c>
      <c r="B76" s="63" t="s">
        <v>604</v>
      </c>
      <c r="C76" s="56" t="s">
        <v>323</v>
      </c>
      <c r="D76" s="58">
        <v>115000</v>
      </c>
      <c r="E76" s="58">
        <v>121959</v>
      </c>
      <c r="F76" s="117">
        <f t="shared" si="3"/>
        <v>1.0605130434782608</v>
      </c>
      <c r="G76" s="250"/>
      <c r="H76" s="226"/>
    </row>
    <row r="77" spans="1:8" ht="66.75" customHeight="1">
      <c r="A77" s="110" t="s">
        <v>73</v>
      </c>
      <c r="B77" s="63" t="s">
        <v>605</v>
      </c>
      <c r="C77" s="56" t="s">
        <v>332</v>
      </c>
      <c r="D77" s="57">
        <v>10</v>
      </c>
      <c r="E77" s="57">
        <v>11</v>
      </c>
      <c r="F77" s="76">
        <f t="shared" si="3"/>
        <v>1.1</v>
      </c>
      <c r="G77" s="250"/>
      <c r="H77" s="224"/>
    </row>
    <row r="78" spans="1:8" ht="59.25" customHeight="1">
      <c r="A78" s="110" t="s">
        <v>74</v>
      </c>
      <c r="B78" s="63" t="s">
        <v>606</v>
      </c>
      <c r="C78" s="56" t="s">
        <v>332</v>
      </c>
      <c r="D78" s="57">
        <v>20</v>
      </c>
      <c r="E78" s="57">
        <v>19</v>
      </c>
      <c r="F78" s="117">
        <f t="shared" si="3"/>
        <v>0.95</v>
      </c>
      <c r="G78" s="250"/>
      <c r="H78" s="137"/>
    </row>
    <row r="79" spans="1:8" ht="60" customHeight="1">
      <c r="A79" s="110" t="s">
        <v>75</v>
      </c>
      <c r="B79" s="63" t="s">
        <v>607</v>
      </c>
      <c r="C79" s="112" t="s">
        <v>323</v>
      </c>
      <c r="D79" s="58">
        <v>656</v>
      </c>
      <c r="E79" s="58">
        <v>656</v>
      </c>
      <c r="F79" s="76">
        <f t="shared" si="3"/>
        <v>1</v>
      </c>
      <c r="G79" s="250"/>
      <c r="H79" s="137"/>
    </row>
    <row r="80" spans="1:8" ht="60" customHeight="1">
      <c r="A80" s="110" t="s">
        <v>76</v>
      </c>
      <c r="B80" s="63" t="s">
        <v>811</v>
      </c>
      <c r="C80" s="112" t="s">
        <v>323</v>
      </c>
      <c r="D80" s="58">
        <v>126200</v>
      </c>
      <c r="E80" s="58">
        <v>127054</v>
      </c>
      <c r="F80" s="76">
        <f t="shared" si="3"/>
        <v>1.0067670364500791</v>
      </c>
      <c r="G80" s="250"/>
      <c r="H80" s="137"/>
    </row>
    <row r="81" spans="1:8" ht="70.5" customHeight="1">
      <c r="A81" s="110" t="s">
        <v>77</v>
      </c>
      <c r="B81" s="109" t="s">
        <v>424</v>
      </c>
      <c r="C81" s="56" t="s">
        <v>322</v>
      </c>
      <c r="D81" s="57">
        <v>100</v>
      </c>
      <c r="E81" s="57">
        <v>98.1</v>
      </c>
      <c r="F81" s="76">
        <f>E81/D81</f>
        <v>0.981</v>
      </c>
      <c r="G81" s="250"/>
      <c r="H81" s="178"/>
    </row>
    <row r="82" spans="1:7" ht="70.5" customHeight="1">
      <c r="A82" s="110" t="s">
        <v>812</v>
      </c>
      <c r="B82" s="63" t="s">
        <v>29</v>
      </c>
      <c r="C82" s="56" t="s">
        <v>322</v>
      </c>
      <c r="D82" s="172">
        <v>37</v>
      </c>
      <c r="E82" s="172">
        <v>60</v>
      </c>
      <c r="F82" s="76">
        <f>E82/D82</f>
        <v>1.6216216216216217</v>
      </c>
      <c r="G82" s="246"/>
    </row>
    <row r="83" spans="1:9" ht="72.75" customHeight="1" hidden="1">
      <c r="A83" s="113" t="s">
        <v>204</v>
      </c>
      <c r="B83" s="556" t="s">
        <v>813</v>
      </c>
      <c r="C83" s="557"/>
      <c r="D83" s="557"/>
      <c r="E83" s="557"/>
      <c r="F83" s="558"/>
      <c r="G83" s="85">
        <f>AVERAGE(F84:F88)</f>
        <v>0</v>
      </c>
      <c r="H83" s="281" t="s">
        <v>814</v>
      </c>
      <c r="I83" s="52">
        <f>AVERAGE(F84:F88)</f>
        <v>0</v>
      </c>
    </row>
    <row r="84" spans="1:8" ht="99.75" customHeight="1" hidden="1">
      <c r="A84" s="110" t="s">
        <v>78</v>
      </c>
      <c r="B84" s="109" t="s">
        <v>338</v>
      </c>
      <c r="C84" s="53" t="s">
        <v>322</v>
      </c>
      <c r="D84" s="57">
        <v>18.6</v>
      </c>
      <c r="E84" s="58">
        <v>0</v>
      </c>
      <c r="F84" s="117">
        <f t="shared" si="3"/>
        <v>0</v>
      </c>
      <c r="G84" s="248"/>
      <c r="H84" s="224"/>
    </row>
    <row r="85" spans="1:8" ht="88.5" customHeight="1" hidden="1">
      <c r="A85" s="110" t="s">
        <v>79</v>
      </c>
      <c r="B85" s="63" t="s">
        <v>425</v>
      </c>
      <c r="C85" s="53" t="s">
        <v>322</v>
      </c>
      <c r="D85" s="57">
        <v>13</v>
      </c>
      <c r="E85" s="62">
        <v>0</v>
      </c>
      <c r="F85" s="117">
        <f t="shared" si="3"/>
        <v>0</v>
      </c>
      <c r="G85" s="248"/>
      <c r="H85" s="224"/>
    </row>
    <row r="86" spans="1:8" ht="58.5" customHeight="1" hidden="1">
      <c r="A86" s="110" t="s">
        <v>80</v>
      </c>
      <c r="B86" s="122" t="s">
        <v>608</v>
      </c>
      <c r="C86" s="53" t="s">
        <v>322</v>
      </c>
      <c r="D86" s="57">
        <v>236</v>
      </c>
      <c r="E86" s="58">
        <v>0</v>
      </c>
      <c r="F86" s="117">
        <f t="shared" si="3"/>
        <v>0</v>
      </c>
      <c r="G86" s="248"/>
      <c r="H86" s="138"/>
    </row>
    <row r="87" spans="1:8" ht="77.25" customHeight="1" hidden="1">
      <c r="A87" s="110" t="s">
        <v>30</v>
      </c>
      <c r="B87" s="114" t="s">
        <v>609</v>
      </c>
      <c r="C87" s="53" t="s">
        <v>322</v>
      </c>
      <c r="D87" s="154">
        <v>100</v>
      </c>
      <c r="E87" s="154">
        <v>0</v>
      </c>
      <c r="F87" s="117">
        <f t="shared" si="3"/>
        <v>0</v>
      </c>
      <c r="G87" s="248"/>
      <c r="H87" s="141"/>
    </row>
    <row r="88" spans="1:8" ht="52.5" customHeight="1" hidden="1">
      <c r="A88" s="110" t="s">
        <v>31</v>
      </c>
      <c r="B88" s="60" t="s">
        <v>426</v>
      </c>
      <c r="C88" s="53" t="s">
        <v>322</v>
      </c>
      <c r="D88" s="57">
        <v>90</v>
      </c>
      <c r="E88" s="62">
        <v>0</v>
      </c>
      <c r="F88" s="117">
        <f>E88/D88</f>
        <v>0</v>
      </c>
      <c r="G88" s="248"/>
      <c r="H88" s="145"/>
    </row>
    <row r="89" spans="1:9" ht="57.75" customHeight="1">
      <c r="A89" s="113" t="s">
        <v>205</v>
      </c>
      <c r="B89" s="580" t="s">
        <v>815</v>
      </c>
      <c r="C89" s="581"/>
      <c r="D89" s="581"/>
      <c r="E89" s="581"/>
      <c r="F89" s="582"/>
      <c r="G89" s="85">
        <f>AVERAGE(F90:F91)</f>
        <v>0.9071969696969697</v>
      </c>
      <c r="H89" s="136"/>
      <c r="I89" s="52">
        <f>AVERAGE(F90:F91)</f>
        <v>0.9071969696969697</v>
      </c>
    </row>
    <row r="90" spans="1:8" ht="53.25" customHeight="1">
      <c r="A90" s="110" t="s">
        <v>81</v>
      </c>
      <c r="B90" s="63" t="s">
        <v>427</v>
      </c>
      <c r="C90" s="53" t="s">
        <v>322</v>
      </c>
      <c r="D90" s="57">
        <v>90</v>
      </c>
      <c r="E90" s="58">
        <v>93.75</v>
      </c>
      <c r="F90" s="117">
        <f t="shared" si="3"/>
        <v>1.0416666666666667</v>
      </c>
      <c r="G90" s="248"/>
      <c r="H90" s="137"/>
    </row>
    <row r="91" spans="1:8" ht="66" customHeight="1">
      <c r="A91" s="110" t="s">
        <v>82</v>
      </c>
      <c r="B91" s="63" t="s">
        <v>610</v>
      </c>
      <c r="C91" s="53" t="s">
        <v>322</v>
      </c>
      <c r="D91" s="57">
        <v>2.2</v>
      </c>
      <c r="E91" s="58">
        <v>1.7</v>
      </c>
      <c r="F91" s="117">
        <f t="shared" si="3"/>
        <v>0.7727272727272726</v>
      </c>
      <c r="G91" s="248"/>
      <c r="H91" s="137"/>
    </row>
    <row r="92" spans="1:9" ht="102" customHeight="1">
      <c r="A92" s="90" t="s">
        <v>206</v>
      </c>
      <c r="B92" s="559" t="s">
        <v>829</v>
      </c>
      <c r="C92" s="560"/>
      <c r="D92" s="560"/>
      <c r="E92" s="560"/>
      <c r="F92" s="561"/>
      <c r="G92" s="78" t="s">
        <v>843</v>
      </c>
      <c r="H92" s="146"/>
      <c r="I92" s="52">
        <f>AVERAGE(F94:F100,F102:F105,F107:F116,F118:F122,)</f>
        <v>1.0174930324705818</v>
      </c>
    </row>
    <row r="93" spans="1:9" ht="50.25" customHeight="1">
      <c r="A93" s="198" t="s">
        <v>207</v>
      </c>
      <c r="B93" s="556" t="s">
        <v>836</v>
      </c>
      <c r="C93" s="557"/>
      <c r="D93" s="557"/>
      <c r="E93" s="557"/>
      <c r="F93" s="558"/>
      <c r="G93" s="85">
        <f>AVERAGE(F94:F100)</f>
        <v>1.0084559884559885</v>
      </c>
      <c r="H93" s="136"/>
      <c r="I93" s="52">
        <f>AVERAGE(F94:F100)</f>
        <v>1.0084559884559885</v>
      </c>
    </row>
    <row r="94" spans="1:8" ht="82.5" customHeight="1">
      <c r="A94" s="110" t="s">
        <v>83</v>
      </c>
      <c r="B94" s="63" t="s">
        <v>428</v>
      </c>
      <c r="C94" s="53" t="s">
        <v>322</v>
      </c>
      <c r="D94" s="58">
        <v>20</v>
      </c>
      <c r="E94" s="58">
        <v>20</v>
      </c>
      <c r="F94" s="117">
        <f aca="true" t="shared" si="4" ref="F94:F100">E94/D94</f>
        <v>1</v>
      </c>
      <c r="G94" s="251"/>
      <c r="H94" s="137"/>
    </row>
    <row r="95" spans="1:8" ht="78.75" customHeight="1">
      <c r="A95" s="110" t="s">
        <v>84</v>
      </c>
      <c r="B95" s="63" t="s">
        <v>429</v>
      </c>
      <c r="C95" s="53" t="s">
        <v>322</v>
      </c>
      <c r="D95" s="57">
        <v>55</v>
      </c>
      <c r="E95" s="58">
        <v>55.2</v>
      </c>
      <c r="F95" s="117">
        <f t="shared" si="4"/>
        <v>1.0036363636363637</v>
      </c>
      <c r="G95" s="251"/>
      <c r="H95" s="137"/>
    </row>
    <row r="96" spans="1:8" ht="78.75" customHeight="1">
      <c r="A96" s="110" t="s">
        <v>85</v>
      </c>
      <c r="B96" s="63" t="s">
        <v>611</v>
      </c>
      <c r="C96" s="53" t="s">
        <v>332</v>
      </c>
      <c r="D96" s="212">
        <v>1</v>
      </c>
      <c r="E96" s="152">
        <v>1</v>
      </c>
      <c r="F96" s="117">
        <f t="shared" si="4"/>
        <v>1</v>
      </c>
      <c r="G96" s="251"/>
      <c r="H96" s="137"/>
    </row>
    <row r="97" spans="1:8" ht="78.75" customHeight="1">
      <c r="A97" s="110" t="s">
        <v>440</v>
      </c>
      <c r="B97" s="63" t="s">
        <v>430</v>
      </c>
      <c r="C97" s="53" t="s">
        <v>322</v>
      </c>
      <c r="D97" s="57">
        <v>32.2</v>
      </c>
      <c r="E97" s="58">
        <v>32.2</v>
      </c>
      <c r="F97" s="117">
        <f t="shared" si="4"/>
        <v>1</v>
      </c>
      <c r="G97" s="251"/>
      <c r="H97" s="137"/>
    </row>
    <row r="98" spans="1:8" ht="78.75" customHeight="1">
      <c r="A98" s="110" t="s">
        <v>441</v>
      </c>
      <c r="B98" s="63" t="s">
        <v>431</v>
      </c>
      <c r="C98" s="53" t="s">
        <v>322</v>
      </c>
      <c r="D98" s="57">
        <v>3.8</v>
      </c>
      <c r="E98" s="58">
        <v>4</v>
      </c>
      <c r="F98" s="117">
        <f t="shared" si="4"/>
        <v>1.0526315789473684</v>
      </c>
      <c r="G98" s="251"/>
      <c r="H98" s="139"/>
    </row>
    <row r="99" spans="1:8" ht="78.75" customHeight="1">
      <c r="A99" s="110" t="s">
        <v>442</v>
      </c>
      <c r="B99" s="63" t="s">
        <v>11</v>
      </c>
      <c r="C99" s="53" t="s">
        <v>322</v>
      </c>
      <c r="D99" s="57">
        <v>17</v>
      </c>
      <c r="E99" s="58">
        <v>17</v>
      </c>
      <c r="F99" s="117">
        <f t="shared" si="4"/>
        <v>1</v>
      </c>
      <c r="G99" s="251"/>
      <c r="H99" s="137"/>
    </row>
    <row r="100" spans="1:8" ht="78.75" customHeight="1">
      <c r="A100" s="110" t="s">
        <v>443</v>
      </c>
      <c r="B100" s="63" t="s">
        <v>21</v>
      </c>
      <c r="C100" s="53" t="s">
        <v>322</v>
      </c>
      <c r="D100" s="57">
        <v>34.2</v>
      </c>
      <c r="E100" s="58">
        <v>34.3</v>
      </c>
      <c r="F100" s="117">
        <f t="shared" si="4"/>
        <v>1.002923976608187</v>
      </c>
      <c r="G100" s="251"/>
      <c r="H100" s="139"/>
    </row>
    <row r="101" spans="1:9" ht="45.75" customHeight="1">
      <c r="A101" s="113" t="s">
        <v>208</v>
      </c>
      <c r="B101" s="577" t="s">
        <v>837</v>
      </c>
      <c r="C101" s="566"/>
      <c r="D101" s="566"/>
      <c r="E101" s="566"/>
      <c r="F101" s="558"/>
      <c r="G101" s="85">
        <f>AVERAGE(F102:F105)</f>
        <v>1.0163934426229508</v>
      </c>
      <c r="H101" s="136"/>
      <c r="I101" s="52">
        <f>AVERAGE(F102:F105)</f>
        <v>1.0163934426229508</v>
      </c>
    </row>
    <row r="102" spans="1:8" ht="74.25" customHeight="1">
      <c r="A102" s="218" t="s">
        <v>86</v>
      </c>
      <c r="B102" s="221" t="s">
        <v>432</v>
      </c>
      <c r="C102" s="222" t="s">
        <v>322</v>
      </c>
      <c r="D102" s="222">
        <v>61</v>
      </c>
      <c r="E102" s="222">
        <v>65</v>
      </c>
      <c r="F102" s="219">
        <f>E102/D102</f>
        <v>1.0655737704918034</v>
      </c>
      <c r="G102" s="251"/>
      <c r="H102" s="139"/>
    </row>
    <row r="103" spans="1:8" ht="60.75" customHeight="1">
      <c r="A103" s="218" t="s">
        <v>87</v>
      </c>
      <c r="B103" s="221" t="s">
        <v>433</v>
      </c>
      <c r="C103" s="222" t="s">
        <v>322</v>
      </c>
      <c r="D103" s="222">
        <v>45.2</v>
      </c>
      <c r="E103" s="222">
        <v>45.2</v>
      </c>
      <c r="F103" s="219">
        <f>E103/D103</f>
        <v>1</v>
      </c>
      <c r="G103" s="251"/>
      <c r="H103" s="139"/>
    </row>
    <row r="104" spans="1:8" ht="83.25" customHeight="1">
      <c r="A104" s="218" t="s">
        <v>88</v>
      </c>
      <c r="B104" s="223" t="s">
        <v>434</v>
      </c>
      <c r="C104" s="222" t="s">
        <v>322</v>
      </c>
      <c r="D104" s="222">
        <v>10</v>
      </c>
      <c r="E104" s="222">
        <v>10</v>
      </c>
      <c r="F104" s="220">
        <f>E104/D104</f>
        <v>1</v>
      </c>
      <c r="G104" s="251"/>
      <c r="H104" s="178"/>
    </row>
    <row r="105" spans="1:8" ht="79.5" customHeight="1">
      <c r="A105" s="218" t="s">
        <v>612</v>
      </c>
      <c r="B105" s="223" t="s">
        <v>613</v>
      </c>
      <c r="C105" s="222" t="s">
        <v>322</v>
      </c>
      <c r="D105" s="222">
        <v>11</v>
      </c>
      <c r="E105" s="222">
        <v>11</v>
      </c>
      <c r="F105" s="220">
        <f>E105/D105</f>
        <v>1</v>
      </c>
      <c r="G105" s="251"/>
      <c r="H105" s="192"/>
    </row>
    <row r="106" spans="1:9" ht="48.75" customHeight="1">
      <c r="A106" s="113" t="s">
        <v>209</v>
      </c>
      <c r="B106" s="578" t="s">
        <v>839</v>
      </c>
      <c r="C106" s="579"/>
      <c r="D106" s="579"/>
      <c r="E106" s="579"/>
      <c r="F106" s="555"/>
      <c r="G106" s="85">
        <f>AVERAGE(F107:F116)</f>
        <v>1.0433541157911175</v>
      </c>
      <c r="H106" s="136"/>
      <c r="I106" s="52">
        <f>AVERAGE(F107:F116)</f>
        <v>1.0433541157911175</v>
      </c>
    </row>
    <row r="107" spans="1:8" ht="58.5" customHeight="1">
      <c r="A107" s="110" t="s">
        <v>89</v>
      </c>
      <c r="B107" s="60" t="s">
        <v>614</v>
      </c>
      <c r="C107" s="53" t="s">
        <v>322</v>
      </c>
      <c r="D107" s="57">
        <v>39.2</v>
      </c>
      <c r="E107" s="57">
        <v>42.1</v>
      </c>
      <c r="F107" s="70">
        <f aca="true" t="shared" si="5" ref="F107:F116">E107/D107</f>
        <v>1.0739795918367347</v>
      </c>
      <c r="G107" s="250"/>
      <c r="H107" s="141"/>
    </row>
    <row r="108" spans="1:8" ht="60.75" customHeight="1">
      <c r="A108" s="110" t="s">
        <v>90</v>
      </c>
      <c r="B108" s="60" t="s">
        <v>172</v>
      </c>
      <c r="C108" s="53" t="s">
        <v>322</v>
      </c>
      <c r="D108" s="66">
        <v>92</v>
      </c>
      <c r="E108" s="66">
        <v>90.7</v>
      </c>
      <c r="F108" s="70">
        <f>E108/D108</f>
        <v>0.9858695652173913</v>
      </c>
      <c r="G108" s="250"/>
      <c r="H108" s="141"/>
    </row>
    <row r="109" spans="1:8" ht="70.5" customHeight="1">
      <c r="A109" s="110" t="s">
        <v>91</v>
      </c>
      <c r="B109" s="60" t="s">
        <v>615</v>
      </c>
      <c r="C109" s="53" t="s">
        <v>322</v>
      </c>
      <c r="D109" s="66">
        <v>12</v>
      </c>
      <c r="E109" s="66">
        <v>17.3</v>
      </c>
      <c r="F109" s="70">
        <f t="shared" si="5"/>
        <v>1.4416666666666667</v>
      </c>
      <c r="G109" s="252"/>
      <c r="H109" s="141"/>
    </row>
    <row r="110" spans="1:8" ht="65.25" customHeight="1">
      <c r="A110" s="110" t="s">
        <v>92</v>
      </c>
      <c r="B110" s="60" t="s">
        <v>616</v>
      </c>
      <c r="C110" s="53" t="s">
        <v>322</v>
      </c>
      <c r="D110" s="66">
        <v>13000</v>
      </c>
      <c r="E110" s="66">
        <v>14130</v>
      </c>
      <c r="F110" s="70">
        <f t="shared" si="5"/>
        <v>1.0869230769230769</v>
      </c>
      <c r="G110" s="252"/>
      <c r="H110" s="127"/>
    </row>
    <row r="111" spans="1:8" ht="51" customHeight="1">
      <c r="A111" s="110" t="s">
        <v>93</v>
      </c>
      <c r="B111" s="60" t="s">
        <v>308</v>
      </c>
      <c r="C111" s="65" t="s">
        <v>332</v>
      </c>
      <c r="D111" s="227">
        <v>150</v>
      </c>
      <c r="E111" s="227">
        <v>150</v>
      </c>
      <c r="F111" s="70">
        <f t="shared" si="5"/>
        <v>1</v>
      </c>
      <c r="G111" s="252"/>
      <c r="H111" s="147"/>
    </row>
    <row r="112" spans="1:8" ht="82.5" customHeight="1">
      <c r="A112" s="110" t="s">
        <v>94</v>
      </c>
      <c r="B112" s="60" t="s">
        <v>435</v>
      </c>
      <c r="C112" s="65" t="s">
        <v>322</v>
      </c>
      <c r="D112" s="66">
        <v>3</v>
      </c>
      <c r="E112" s="66">
        <v>3</v>
      </c>
      <c r="F112" s="70">
        <f t="shared" si="5"/>
        <v>1</v>
      </c>
      <c r="G112" s="252"/>
      <c r="H112" s="147"/>
    </row>
    <row r="113" spans="1:8" ht="84" customHeight="1">
      <c r="A113" s="110" t="s">
        <v>444</v>
      </c>
      <c r="B113" s="60" t="s">
        <v>617</v>
      </c>
      <c r="C113" s="65" t="s">
        <v>322</v>
      </c>
      <c r="D113" s="66">
        <v>55.1</v>
      </c>
      <c r="E113" s="66">
        <v>17.2</v>
      </c>
      <c r="F113" s="70">
        <f t="shared" si="5"/>
        <v>0.31215970961887474</v>
      </c>
      <c r="G113" s="252"/>
      <c r="H113" s="147"/>
    </row>
    <row r="114" spans="1:8" ht="52.5" customHeight="1">
      <c r="A114" s="110" t="s">
        <v>567</v>
      </c>
      <c r="B114" s="216" t="s">
        <v>569</v>
      </c>
      <c r="C114" s="65" t="s">
        <v>322</v>
      </c>
      <c r="D114" s="66">
        <v>56.1</v>
      </c>
      <c r="E114" s="66">
        <v>84.2</v>
      </c>
      <c r="F114" s="70">
        <f t="shared" si="5"/>
        <v>1.500891265597148</v>
      </c>
      <c r="G114" s="252"/>
      <c r="H114" s="147"/>
    </row>
    <row r="115" spans="1:8" ht="52.5" customHeight="1">
      <c r="A115" s="110" t="s">
        <v>568</v>
      </c>
      <c r="B115" s="60" t="s">
        <v>309</v>
      </c>
      <c r="C115" s="65" t="s">
        <v>332</v>
      </c>
      <c r="D115" s="153">
        <v>624</v>
      </c>
      <c r="E115" s="153">
        <v>644</v>
      </c>
      <c r="F115" s="194">
        <f>E115/D115</f>
        <v>1.0320512820512822</v>
      </c>
      <c r="G115" s="252"/>
      <c r="H115" s="147"/>
    </row>
    <row r="116" spans="1:8" ht="67.5" customHeight="1">
      <c r="A116" s="110" t="s">
        <v>618</v>
      </c>
      <c r="B116" s="60" t="s">
        <v>619</v>
      </c>
      <c r="C116" s="65" t="s">
        <v>332</v>
      </c>
      <c r="D116" s="153">
        <v>7</v>
      </c>
      <c r="E116" s="153">
        <v>7</v>
      </c>
      <c r="F116" s="194">
        <f t="shared" si="5"/>
        <v>1</v>
      </c>
      <c r="G116" s="252"/>
      <c r="H116" s="147"/>
    </row>
    <row r="117" spans="1:9" ht="54.75" customHeight="1">
      <c r="A117" s="113" t="s">
        <v>210</v>
      </c>
      <c r="B117" s="568" t="s">
        <v>841</v>
      </c>
      <c r="C117" s="569"/>
      <c r="D117" s="569"/>
      <c r="E117" s="569"/>
      <c r="F117" s="570"/>
      <c r="G117" s="287">
        <f>AVERAGE(F118:F122)</f>
        <v>1.182801005822163</v>
      </c>
      <c r="H117" s="148"/>
      <c r="I117" s="52">
        <f>AVERAGE(F118:F122)</f>
        <v>1.182801005822163</v>
      </c>
    </row>
    <row r="118" spans="1:8" ht="67.5" customHeight="1">
      <c r="A118" s="110" t="s">
        <v>95</v>
      </c>
      <c r="B118" s="63" t="s">
        <v>310</v>
      </c>
      <c r="C118" s="53" t="s">
        <v>323</v>
      </c>
      <c r="D118" s="64">
        <v>1814</v>
      </c>
      <c r="E118" s="68">
        <v>2222</v>
      </c>
      <c r="F118" s="69">
        <f>E118/D118</f>
        <v>1.224917309812569</v>
      </c>
      <c r="G118" s="250"/>
      <c r="H118" s="149"/>
    </row>
    <row r="119" spans="1:8" ht="55.5" customHeight="1">
      <c r="A119" s="110" t="s">
        <v>96</v>
      </c>
      <c r="B119" s="63" t="s">
        <v>436</v>
      </c>
      <c r="C119" s="53" t="s">
        <v>322</v>
      </c>
      <c r="D119" s="64">
        <v>45</v>
      </c>
      <c r="E119" s="68">
        <v>54.3</v>
      </c>
      <c r="F119" s="69">
        <f>E119/D119</f>
        <v>1.2066666666666666</v>
      </c>
      <c r="G119" s="250"/>
      <c r="H119" s="137"/>
    </row>
    <row r="120" spans="1:8" ht="76.5" customHeight="1">
      <c r="A120" s="110" t="s">
        <v>97</v>
      </c>
      <c r="B120" s="63" t="s">
        <v>437</v>
      </c>
      <c r="C120" s="64" t="s">
        <v>322</v>
      </c>
      <c r="D120" s="64">
        <v>38</v>
      </c>
      <c r="E120" s="64">
        <v>52</v>
      </c>
      <c r="F120" s="69">
        <f>E120/D120</f>
        <v>1.368421052631579</v>
      </c>
      <c r="G120" s="250"/>
      <c r="H120" s="138"/>
    </row>
    <row r="121" spans="1:8" ht="62.25" customHeight="1">
      <c r="A121" s="110" t="s">
        <v>98</v>
      </c>
      <c r="B121" s="63" t="s">
        <v>438</v>
      </c>
      <c r="C121" s="64" t="s">
        <v>322</v>
      </c>
      <c r="D121" s="64">
        <v>50</v>
      </c>
      <c r="E121" s="64">
        <v>55.7</v>
      </c>
      <c r="F121" s="69">
        <f>E121/D121</f>
        <v>1.114</v>
      </c>
      <c r="G121" s="250"/>
      <c r="H121" s="137"/>
    </row>
    <row r="122" spans="1:8" ht="59.25" customHeight="1">
      <c r="A122" s="110" t="s">
        <v>99</v>
      </c>
      <c r="B122" s="63" t="s">
        <v>439</v>
      </c>
      <c r="C122" s="64" t="s">
        <v>322</v>
      </c>
      <c r="D122" s="68">
        <v>1.2</v>
      </c>
      <c r="E122" s="68">
        <v>1.2</v>
      </c>
      <c r="F122" s="69">
        <f>E122/D122</f>
        <v>1</v>
      </c>
      <c r="G122" s="250"/>
      <c r="H122" s="137"/>
    </row>
    <row r="123" spans="1:9" ht="104.25" customHeight="1">
      <c r="A123" s="90" t="s">
        <v>218</v>
      </c>
      <c r="B123" s="583" t="s">
        <v>737</v>
      </c>
      <c r="C123" s="560"/>
      <c r="D123" s="560"/>
      <c r="E123" s="560"/>
      <c r="F123" s="561"/>
      <c r="G123" s="78" t="s">
        <v>740</v>
      </c>
      <c r="H123" s="144"/>
      <c r="I123" s="233">
        <f>AVERAGE(F125:F127,F129:F129)</f>
        <v>0.8448924050632911</v>
      </c>
    </row>
    <row r="124" spans="1:9" ht="80.25" customHeight="1">
      <c r="A124" s="113" t="s">
        <v>219</v>
      </c>
      <c r="B124" s="568" t="s">
        <v>738</v>
      </c>
      <c r="C124" s="569"/>
      <c r="D124" s="569"/>
      <c r="E124" s="569"/>
      <c r="F124" s="570"/>
      <c r="G124" s="85">
        <f>AVERAGE(F125:F127)</f>
        <v>0.7931898734177215</v>
      </c>
      <c r="H124" s="136"/>
      <c r="I124" s="52">
        <f>AVERAGE(F125:F127)</f>
        <v>0.7931898734177215</v>
      </c>
    </row>
    <row r="125" spans="1:8" ht="60.75" customHeight="1">
      <c r="A125" s="115" t="s">
        <v>445</v>
      </c>
      <c r="B125" s="60" t="s">
        <v>35</v>
      </c>
      <c r="C125" s="71" t="s">
        <v>332</v>
      </c>
      <c r="D125" s="72">
        <v>25</v>
      </c>
      <c r="E125" s="152">
        <v>20</v>
      </c>
      <c r="F125" s="73">
        <f>E125/D125</f>
        <v>0.8</v>
      </c>
      <c r="G125" s="250"/>
      <c r="H125" s="137"/>
    </row>
    <row r="126" spans="1:8" ht="45.75" customHeight="1">
      <c r="A126" s="115" t="s">
        <v>448</v>
      </c>
      <c r="B126" s="60" t="s">
        <v>446</v>
      </c>
      <c r="C126" s="71" t="s">
        <v>322</v>
      </c>
      <c r="D126" s="82">
        <v>31.6</v>
      </c>
      <c r="E126" s="154">
        <v>28.3</v>
      </c>
      <c r="F126" s="73">
        <f>E126/D126</f>
        <v>0.8955696202531646</v>
      </c>
      <c r="G126" s="250"/>
      <c r="H126" s="137"/>
    </row>
    <row r="127" spans="1:8" ht="45.75" customHeight="1">
      <c r="A127" s="115" t="s">
        <v>449</v>
      </c>
      <c r="B127" s="60" t="s">
        <v>447</v>
      </c>
      <c r="C127" s="71" t="s">
        <v>322</v>
      </c>
      <c r="D127" s="82">
        <v>60</v>
      </c>
      <c r="E127" s="154">
        <v>41.04</v>
      </c>
      <c r="F127" s="73">
        <f>E127/D127</f>
        <v>0.6839999999999999</v>
      </c>
      <c r="G127" s="250"/>
      <c r="H127" s="137"/>
    </row>
    <row r="128" spans="1:9" ht="53.25" customHeight="1">
      <c r="A128" s="113" t="s">
        <v>279</v>
      </c>
      <c r="B128" s="568" t="s">
        <v>739</v>
      </c>
      <c r="C128" s="569"/>
      <c r="D128" s="569"/>
      <c r="E128" s="569"/>
      <c r="F128" s="570"/>
      <c r="G128" s="85">
        <f>AVERAGE(F129:F129)</f>
        <v>1</v>
      </c>
      <c r="H128" s="136"/>
      <c r="I128" s="52">
        <f>AVERAGE(F129:F129)</f>
        <v>1</v>
      </c>
    </row>
    <row r="129" spans="1:8" ht="102.75" customHeight="1">
      <c r="A129" s="115" t="s">
        <v>451</v>
      </c>
      <c r="B129" s="60" t="s">
        <v>450</v>
      </c>
      <c r="C129" s="71" t="s">
        <v>332</v>
      </c>
      <c r="D129" s="72">
        <v>1</v>
      </c>
      <c r="E129" s="152">
        <v>1</v>
      </c>
      <c r="F129" s="235">
        <f>E129/D129</f>
        <v>1</v>
      </c>
      <c r="G129" s="250"/>
      <c r="H129" s="138"/>
    </row>
    <row r="130" spans="1:9" ht="103.5" customHeight="1">
      <c r="A130" s="90" t="s">
        <v>220</v>
      </c>
      <c r="B130" s="550" t="s">
        <v>830</v>
      </c>
      <c r="C130" s="551"/>
      <c r="D130" s="551"/>
      <c r="E130" s="551"/>
      <c r="F130" s="552"/>
      <c r="G130" s="78" t="s">
        <v>864</v>
      </c>
      <c r="H130" s="144"/>
      <c r="I130" s="52">
        <f>AVERAGE(F132:F135,F137:F142,F144:F152)</f>
        <v>1.2588027832893545</v>
      </c>
    </row>
    <row r="131" spans="1:9" ht="69" customHeight="1">
      <c r="A131" s="113" t="s">
        <v>280</v>
      </c>
      <c r="B131" s="568" t="s">
        <v>845</v>
      </c>
      <c r="C131" s="569"/>
      <c r="D131" s="569"/>
      <c r="E131" s="569"/>
      <c r="F131" s="570"/>
      <c r="G131" s="85">
        <f>AVERAGE(F132:F135)</f>
        <v>0.9270833333333334</v>
      </c>
      <c r="H131" s="136"/>
      <c r="I131" s="52">
        <f>AVERAGE(F132:F135)</f>
        <v>0.9270833333333334</v>
      </c>
    </row>
    <row r="132" spans="1:8" ht="41.25" customHeight="1">
      <c r="A132" s="110" t="s">
        <v>100</v>
      </c>
      <c r="B132" s="63" t="s">
        <v>312</v>
      </c>
      <c r="C132" s="108" t="s">
        <v>332</v>
      </c>
      <c r="D132" s="64">
        <v>5</v>
      </c>
      <c r="E132" s="153">
        <v>5</v>
      </c>
      <c r="F132" s="73">
        <f>E132/D132</f>
        <v>1</v>
      </c>
      <c r="G132" s="250"/>
      <c r="H132" s="137"/>
    </row>
    <row r="133" spans="1:8" ht="78" customHeight="1">
      <c r="A133" s="110" t="s">
        <v>101</v>
      </c>
      <c r="B133" s="63" t="s">
        <v>452</v>
      </c>
      <c r="C133" s="108" t="s">
        <v>332</v>
      </c>
      <c r="D133" s="64">
        <v>480</v>
      </c>
      <c r="E133" s="153">
        <v>340</v>
      </c>
      <c r="F133" s="73">
        <f>E133/D133</f>
        <v>0.7083333333333334</v>
      </c>
      <c r="G133" s="250"/>
      <c r="H133" s="137"/>
    </row>
    <row r="134" spans="1:8" ht="78" customHeight="1">
      <c r="A134" s="110" t="s">
        <v>102</v>
      </c>
      <c r="B134" s="63" t="s">
        <v>453</v>
      </c>
      <c r="C134" s="74" t="s">
        <v>332</v>
      </c>
      <c r="D134" s="64">
        <v>68</v>
      </c>
      <c r="E134" s="153">
        <v>68</v>
      </c>
      <c r="F134" s="73">
        <f>E134/D134</f>
        <v>1</v>
      </c>
      <c r="G134" s="250"/>
      <c r="H134" s="137"/>
    </row>
    <row r="135" spans="1:8" ht="138" customHeight="1">
      <c r="A135" s="110" t="s">
        <v>534</v>
      </c>
      <c r="B135" s="63" t="s">
        <v>532</v>
      </c>
      <c r="C135" s="74" t="s">
        <v>533</v>
      </c>
      <c r="D135" s="74" t="s">
        <v>533</v>
      </c>
      <c r="E135" s="74" t="s">
        <v>533</v>
      </c>
      <c r="F135" s="73">
        <v>1</v>
      </c>
      <c r="G135" s="250"/>
      <c r="H135" s="288" t="s">
        <v>671</v>
      </c>
    </row>
    <row r="136" spans="1:9" ht="59.25" customHeight="1">
      <c r="A136" s="113" t="s">
        <v>282</v>
      </c>
      <c r="B136" s="556" t="s">
        <v>862</v>
      </c>
      <c r="C136" s="557"/>
      <c r="D136" s="557"/>
      <c r="E136" s="557"/>
      <c r="F136" s="558"/>
      <c r="G136" s="85">
        <f>AVERAGE(F137:F142)</f>
        <v>1</v>
      </c>
      <c r="H136" s="136"/>
      <c r="I136" s="52">
        <f>AVERAGE(F137:F142)</f>
        <v>1</v>
      </c>
    </row>
    <row r="137" spans="1:8" ht="54" customHeight="1">
      <c r="A137" s="110" t="s">
        <v>103</v>
      </c>
      <c r="B137" s="54" t="s">
        <v>846</v>
      </c>
      <c r="C137" s="71" t="s">
        <v>332</v>
      </c>
      <c r="D137" s="72">
        <v>0</v>
      </c>
      <c r="E137" s="152">
        <v>16</v>
      </c>
      <c r="F137" s="73">
        <v>1</v>
      </c>
      <c r="G137" s="250"/>
      <c r="H137" s="145"/>
    </row>
    <row r="138" spans="1:8" ht="54" customHeight="1">
      <c r="A138" s="110" t="s">
        <v>104</v>
      </c>
      <c r="B138" s="63" t="s">
        <v>454</v>
      </c>
      <c r="C138" s="71" t="s">
        <v>332</v>
      </c>
      <c r="D138" s="72">
        <v>1</v>
      </c>
      <c r="E138" s="152">
        <v>1</v>
      </c>
      <c r="F138" s="73">
        <f>E138/D138</f>
        <v>1</v>
      </c>
      <c r="G138" s="250"/>
      <c r="H138" s="145"/>
    </row>
    <row r="139" spans="1:8" ht="54" customHeight="1">
      <c r="A139" s="110" t="s">
        <v>456</v>
      </c>
      <c r="B139" s="63" t="s">
        <v>860</v>
      </c>
      <c r="C139" s="71" t="s">
        <v>332</v>
      </c>
      <c r="D139" s="72">
        <v>16</v>
      </c>
      <c r="E139" s="152">
        <v>16</v>
      </c>
      <c r="F139" s="73">
        <f>E139/D139</f>
        <v>1</v>
      </c>
      <c r="G139" s="250"/>
      <c r="H139" s="145"/>
    </row>
    <row r="140" spans="1:8" ht="54" customHeight="1">
      <c r="A140" s="110" t="s">
        <v>620</v>
      </c>
      <c r="B140" s="63" t="s">
        <v>861</v>
      </c>
      <c r="C140" s="71" t="s">
        <v>332</v>
      </c>
      <c r="D140" s="72">
        <v>28</v>
      </c>
      <c r="E140" s="152">
        <v>28</v>
      </c>
      <c r="F140" s="73">
        <f>E140/D140</f>
        <v>1</v>
      </c>
      <c r="G140" s="250"/>
      <c r="H140" s="145"/>
    </row>
    <row r="141" spans="1:8" ht="54" customHeight="1">
      <c r="A141" s="110" t="s">
        <v>858</v>
      </c>
      <c r="B141" s="63" t="s">
        <v>455</v>
      </c>
      <c r="C141" s="71" t="s">
        <v>332</v>
      </c>
      <c r="D141" s="72">
        <v>4</v>
      </c>
      <c r="E141" s="152">
        <v>4</v>
      </c>
      <c r="F141" s="73">
        <f>E141/D141</f>
        <v>1</v>
      </c>
      <c r="G141" s="250"/>
      <c r="H141" s="145"/>
    </row>
    <row r="142" spans="1:8" ht="54" customHeight="1">
      <c r="A142" s="110" t="s">
        <v>859</v>
      </c>
      <c r="B142" s="63" t="s">
        <v>621</v>
      </c>
      <c r="C142" s="71" t="s">
        <v>332</v>
      </c>
      <c r="D142" s="72">
        <v>2</v>
      </c>
      <c r="E142" s="152">
        <v>2</v>
      </c>
      <c r="F142" s="73">
        <f>E142/D142</f>
        <v>1</v>
      </c>
      <c r="G142" s="250"/>
      <c r="H142" s="145"/>
    </row>
    <row r="143" spans="1:9" ht="54" customHeight="1">
      <c r="A143" s="113" t="s">
        <v>848</v>
      </c>
      <c r="B143" s="562" t="s">
        <v>857</v>
      </c>
      <c r="C143" s="563"/>
      <c r="D143" s="563"/>
      <c r="E143" s="563"/>
      <c r="F143" s="564"/>
      <c r="G143" s="85">
        <f>AVERAGE(F144:F152)</f>
        <v>1.5787688387960443</v>
      </c>
      <c r="H143" s="136"/>
      <c r="I143" s="77">
        <f>AVERAGE(F144:F152)</f>
        <v>1.5787688387960443</v>
      </c>
    </row>
    <row r="144" spans="1:8" ht="54" customHeight="1">
      <c r="A144" s="110" t="s">
        <v>979</v>
      </c>
      <c r="B144" s="63" t="s">
        <v>1012</v>
      </c>
      <c r="C144" s="71" t="s">
        <v>322</v>
      </c>
      <c r="D144" s="72">
        <v>93</v>
      </c>
      <c r="E144" s="152">
        <v>98</v>
      </c>
      <c r="F144" s="73">
        <f aca="true" t="shared" si="6" ref="F144:F151">E144/D144</f>
        <v>1.053763440860215</v>
      </c>
      <c r="G144" s="250"/>
      <c r="H144" s="145"/>
    </row>
    <row r="145" spans="1:8" ht="54" customHeight="1">
      <c r="A145" s="110" t="s">
        <v>981</v>
      </c>
      <c r="B145" s="63" t="s">
        <v>1013</v>
      </c>
      <c r="C145" s="71" t="s">
        <v>322</v>
      </c>
      <c r="D145" s="72">
        <v>83</v>
      </c>
      <c r="E145" s="152">
        <v>82</v>
      </c>
      <c r="F145" s="73">
        <f t="shared" si="6"/>
        <v>0.9879518072289156</v>
      </c>
      <c r="G145" s="250"/>
      <c r="H145" s="145"/>
    </row>
    <row r="146" spans="1:8" ht="90" customHeight="1">
      <c r="A146" s="110" t="s">
        <v>983</v>
      </c>
      <c r="B146" s="63" t="s">
        <v>1014</v>
      </c>
      <c r="C146" s="71" t="s">
        <v>322</v>
      </c>
      <c r="D146" s="72">
        <v>62</v>
      </c>
      <c r="E146" s="152">
        <v>92</v>
      </c>
      <c r="F146" s="73">
        <f t="shared" si="6"/>
        <v>1.4838709677419355</v>
      </c>
      <c r="G146" s="250"/>
      <c r="H146" s="145"/>
    </row>
    <row r="147" spans="1:8" ht="54" customHeight="1">
      <c r="A147" s="110" t="s">
        <v>1015</v>
      </c>
      <c r="B147" s="63" t="s">
        <v>1020</v>
      </c>
      <c r="C147" s="71" t="s">
        <v>332</v>
      </c>
      <c r="D147" s="72">
        <v>4</v>
      </c>
      <c r="E147" s="152">
        <v>1</v>
      </c>
      <c r="F147" s="73">
        <f t="shared" si="6"/>
        <v>0.25</v>
      </c>
      <c r="G147" s="250"/>
      <c r="H147" s="145"/>
    </row>
    <row r="148" spans="1:8" ht="54" customHeight="1">
      <c r="A148" s="110" t="s">
        <v>1016</v>
      </c>
      <c r="B148" s="63" t="s">
        <v>1021</v>
      </c>
      <c r="C148" s="71" t="s">
        <v>332</v>
      </c>
      <c r="D148" s="72">
        <v>10</v>
      </c>
      <c r="E148" s="152">
        <v>34</v>
      </c>
      <c r="F148" s="73">
        <f t="shared" si="6"/>
        <v>3.4</v>
      </c>
      <c r="G148" s="250"/>
      <c r="H148" s="145"/>
    </row>
    <row r="149" spans="1:8" ht="54" customHeight="1">
      <c r="A149" s="110" t="s">
        <v>1017</v>
      </c>
      <c r="B149" s="63" t="s">
        <v>1023</v>
      </c>
      <c r="C149" s="71" t="s">
        <v>332</v>
      </c>
      <c r="D149" s="72">
        <v>2</v>
      </c>
      <c r="E149" s="152">
        <v>9</v>
      </c>
      <c r="F149" s="73">
        <f t="shared" si="6"/>
        <v>4.5</v>
      </c>
      <c r="G149" s="250"/>
      <c r="H149" s="145"/>
    </row>
    <row r="150" spans="1:8" ht="54" customHeight="1">
      <c r="A150" s="110" t="s">
        <v>1018</v>
      </c>
      <c r="B150" s="63" t="s">
        <v>1022</v>
      </c>
      <c r="C150" s="71" t="s">
        <v>332</v>
      </c>
      <c r="D150" s="72">
        <v>1</v>
      </c>
      <c r="E150" s="152">
        <v>1</v>
      </c>
      <c r="F150" s="73">
        <f t="shared" si="6"/>
        <v>1</v>
      </c>
      <c r="G150" s="250"/>
      <c r="H150" s="145"/>
    </row>
    <row r="151" spans="1:8" ht="54" customHeight="1">
      <c r="A151" s="110" t="s">
        <v>1019</v>
      </c>
      <c r="B151" s="63" t="s">
        <v>1024</v>
      </c>
      <c r="C151" s="71" t="s">
        <v>332</v>
      </c>
      <c r="D151" s="72">
        <v>5</v>
      </c>
      <c r="E151" s="152">
        <v>3</v>
      </c>
      <c r="F151" s="73">
        <f t="shared" si="6"/>
        <v>0.6</v>
      </c>
      <c r="G151" s="250"/>
      <c r="H151" s="145"/>
    </row>
    <row r="152" spans="1:8" ht="93" customHeight="1">
      <c r="A152" s="110" t="s">
        <v>1027</v>
      </c>
      <c r="B152" s="63" t="s">
        <v>1025</v>
      </c>
      <c r="C152" s="71" t="s">
        <v>322</v>
      </c>
      <c r="D152" s="72">
        <v>75</v>
      </c>
      <c r="E152" s="152">
        <v>70</v>
      </c>
      <c r="F152" s="73">
        <f>E152/D152</f>
        <v>0.9333333333333333</v>
      </c>
      <c r="G152" s="250"/>
      <c r="H152" s="145"/>
    </row>
    <row r="153" spans="1:9" ht="93.75" customHeight="1">
      <c r="A153" s="90" t="s">
        <v>221</v>
      </c>
      <c r="B153" s="559" t="s">
        <v>794</v>
      </c>
      <c r="C153" s="560"/>
      <c r="D153" s="560"/>
      <c r="E153" s="560"/>
      <c r="F153" s="561"/>
      <c r="G153" s="83" t="s">
        <v>807</v>
      </c>
      <c r="H153" s="144"/>
      <c r="I153" s="207">
        <f>AVERAGE(F155:F161,F165:F167,F169:F171)</f>
        <v>0.9032783882783882</v>
      </c>
    </row>
    <row r="154" spans="1:9" ht="55.5" customHeight="1">
      <c r="A154" s="113" t="s">
        <v>222</v>
      </c>
      <c r="B154" s="556" t="s">
        <v>795</v>
      </c>
      <c r="C154" s="557"/>
      <c r="D154" s="557"/>
      <c r="E154" s="557"/>
      <c r="F154" s="558"/>
      <c r="G154" s="85">
        <f>AVERAGE(F155:F161)</f>
        <v>1.0020408163265306</v>
      </c>
      <c r="H154" s="136"/>
      <c r="I154" s="52">
        <f>AVERAGE(F155:F161)</f>
        <v>1.0020408163265306</v>
      </c>
    </row>
    <row r="155" spans="1:8" ht="36.75" customHeight="1">
      <c r="A155" s="110" t="s">
        <v>105</v>
      </c>
      <c r="B155" s="63" t="s">
        <v>457</v>
      </c>
      <c r="C155" s="68" t="s">
        <v>322</v>
      </c>
      <c r="D155" s="68">
        <v>100</v>
      </c>
      <c r="E155" s="204">
        <v>100</v>
      </c>
      <c r="F155" s="69">
        <f aca="true" t="shared" si="7" ref="F155:F161">E155/D155</f>
        <v>1</v>
      </c>
      <c r="G155" s="250"/>
      <c r="H155" s="137"/>
    </row>
    <row r="156" spans="1:8" ht="84.75" customHeight="1">
      <c r="A156" s="110" t="s">
        <v>106</v>
      </c>
      <c r="B156" s="63" t="s">
        <v>458</v>
      </c>
      <c r="C156" s="68" t="s">
        <v>322</v>
      </c>
      <c r="D156" s="68">
        <v>100</v>
      </c>
      <c r="E156" s="204">
        <v>100</v>
      </c>
      <c r="F156" s="69">
        <f t="shared" si="7"/>
        <v>1</v>
      </c>
      <c r="G156" s="250"/>
      <c r="H156" s="137"/>
    </row>
    <row r="157" spans="1:8" ht="88.5" customHeight="1">
      <c r="A157" s="110" t="s">
        <v>107</v>
      </c>
      <c r="B157" s="63" t="s">
        <v>18</v>
      </c>
      <c r="C157" s="68" t="s">
        <v>332</v>
      </c>
      <c r="D157" s="68">
        <v>33</v>
      </c>
      <c r="E157" s="204">
        <v>33</v>
      </c>
      <c r="F157" s="69">
        <f t="shared" si="7"/>
        <v>1</v>
      </c>
      <c r="G157" s="250"/>
      <c r="H157" s="137"/>
    </row>
    <row r="158" spans="1:8" ht="49.5" customHeight="1">
      <c r="A158" s="110" t="s">
        <v>108</v>
      </c>
      <c r="B158" s="63" t="s">
        <v>459</v>
      </c>
      <c r="C158" s="53" t="s">
        <v>322</v>
      </c>
      <c r="D158" s="64">
        <v>100</v>
      </c>
      <c r="E158" s="71">
        <v>100</v>
      </c>
      <c r="F158" s="70">
        <f t="shared" si="7"/>
        <v>1</v>
      </c>
      <c r="G158" s="250"/>
      <c r="H158" s="137"/>
    </row>
    <row r="159" spans="1:8" ht="57.75" customHeight="1">
      <c r="A159" s="110" t="s">
        <v>109</v>
      </c>
      <c r="B159" s="63" t="s">
        <v>460</v>
      </c>
      <c r="C159" s="68" t="s">
        <v>322</v>
      </c>
      <c r="D159" s="68">
        <v>70</v>
      </c>
      <c r="E159" s="191">
        <v>71</v>
      </c>
      <c r="F159" s="69">
        <f t="shared" si="7"/>
        <v>1.0142857142857142</v>
      </c>
      <c r="G159" s="250"/>
      <c r="H159" s="137"/>
    </row>
    <row r="160" spans="1:8" ht="57.75" customHeight="1">
      <c r="A160" s="110" t="s">
        <v>110</v>
      </c>
      <c r="B160" s="63" t="s">
        <v>12</v>
      </c>
      <c r="C160" s="53" t="s">
        <v>322</v>
      </c>
      <c r="D160" s="64">
        <v>100</v>
      </c>
      <c r="E160" s="153">
        <v>100</v>
      </c>
      <c r="F160" s="70">
        <f t="shared" si="7"/>
        <v>1</v>
      </c>
      <c r="G160" s="250"/>
      <c r="H160" s="137"/>
    </row>
    <row r="161" spans="1:8" ht="57.75" customHeight="1">
      <c r="A161" s="110" t="s">
        <v>111</v>
      </c>
      <c r="B161" s="60" t="s">
        <v>461</v>
      </c>
      <c r="C161" s="108" t="s">
        <v>322</v>
      </c>
      <c r="D161" s="64">
        <v>100</v>
      </c>
      <c r="E161" s="153">
        <v>100</v>
      </c>
      <c r="F161" s="70">
        <f t="shared" si="7"/>
        <v>1</v>
      </c>
      <c r="G161" s="250"/>
      <c r="H161" s="137"/>
    </row>
    <row r="162" spans="1:9" ht="72" customHeight="1">
      <c r="A162" s="113" t="s">
        <v>224</v>
      </c>
      <c r="B162" s="556" t="s">
        <v>796</v>
      </c>
      <c r="C162" s="557"/>
      <c r="D162" s="557"/>
      <c r="E162" s="557"/>
      <c r="F162" s="558"/>
      <c r="G162" s="85">
        <f>AVERAGE(F163:F163)</f>
        <v>1</v>
      </c>
      <c r="H162" s="214"/>
      <c r="I162" s="80">
        <f>AVERAGE(F163:F163)</f>
        <v>1</v>
      </c>
    </row>
    <row r="163" spans="1:8" ht="49.5" customHeight="1">
      <c r="A163" s="110" t="s">
        <v>13</v>
      </c>
      <c r="B163" s="122" t="s">
        <v>462</v>
      </c>
      <c r="C163" s="68" t="s">
        <v>323</v>
      </c>
      <c r="D163" s="125">
        <v>11660</v>
      </c>
      <c r="E163" s="203">
        <v>11660</v>
      </c>
      <c r="F163" s="70">
        <f>E163/D163</f>
        <v>1</v>
      </c>
      <c r="G163" s="250"/>
      <c r="H163" s="208"/>
    </row>
    <row r="164" spans="1:9" s="3" customFormat="1" ht="60.75" customHeight="1">
      <c r="A164" s="113" t="s">
        <v>225</v>
      </c>
      <c r="B164" s="556" t="s">
        <v>797</v>
      </c>
      <c r="C164" s="557"/>
      <c r="D164" s="557"/>
      <c r="E164" s="557"/>
      <c r="F164" s="558"/>
      <c r="G164" s="85">
        <f>AVERAGE(F165:F167)</f>
        <v>0.6666666666666666</v>
      </c>
      <c r="H164" s="136"/>
      <c r="I164" s="80">
        <f>AVERAGE(F165:F167)</f>
        <v>0.6666666666666666</v>
      </c>
    </row>
    <row r="165" spans="1:8" s="3" customFormat="1" ht="31.5" customHeight="1">
      <c r="A165" s="110" t="s">
        <v>112</v>
      </c>
      <c r="B165" s="63" t="s">
        <v>463</v>
      </c>
      <c r="C165" s="53" t="s">
        <v>19</v>
      </c>
      <c r="D165" s="64">
        <v>14.3</v>
      </c>
      <c r="E165" s="153">
        <v>14.3</v>
      </c>
      <c r="F165" s="70">
        <f>E165/D165</f>
        <v>1</v>
      </c>
      <c r="G165" s="253"/>
      <c r="H165" s="150"/>
    </row>
    <row r="166" spans="1:8" s="3" customFormat="1" ht="31.5" customHeight="1">
      <c r="A166" s="110" t="s">
        <v>113</v>
      </c>
      <c r="B166" s="63" t="s">
        <v>798</v>
      </c>
      <c r="C166" s="53" t="s">
        <v>169</v>
      </c>
      <c r="D166" s="64">
        <v>3.979</v>
      </c>
      <c r="E166" s="153">
        <v>0</v>
      </c>
      <c r="F166" s="70">
        <f>E166/D166</f>
        <v>0</v>
      </c>
      <c r="G166" s="253"/>
      <c r="H166" s="150"/>
    </row>
    <row r="167" spans="1:8" s="3" customFormat="1" ht="52.5" customHeight="1">
      <c r="A167" s="110" t="s">
        <v>622</v>
      </c>
      <c r="B167" s="63" t="s">
        <v>464</v>
      </c>
      <c r="C167" s="53" t="s">
        <v>169</v>
      </c>
      <c r="D167" s="64">
        <v>122.6</v>
      </c>
      <c r="E167" s="153">
        <v>122.6</v>
      </c>
      <c r="F167" s="70">
        <f>E167/D167</f>
        <v>1</v>
      </c>
      <c r="G167" s="253"/>
      <c r="H167" s="192"/>
    </row>
    <row r="168" spans="1:9" s="3" customFormat="1" ht="60.75" customHeight="1">
      <c r="A168" s="113" t="s">
        <v>226</v>
      </c>
      <c r="B168" s="556" t="s">
        <v>782</v>
      </c>
      <c r="C168" s="557"/>
      <c r="D168" s="557"/>
      <c r="E168" s="557"/>
      <c r="F168" s="558"/>
      <c r="G168" s="85">
        <f>AVERAGE(F169:F171)</f>
        <v>0.9094444444444445</v>
      </c>
      <c r="H168" s="136"/>
      <c r="I168" s="80">
        <f>AVERAGE(F169:F171)</f>
        <v>0.9094444444444445</v>
      </c>
    </row>
    <row r="169" spans="1:8" s="3" customFormat="1" ht="36.75" customHeight="1">
      <c r="A169" s="110" t="s">
        <v>114</v>
      </c>
      <c r="B169" s="63" t="s">
        <v>465</v>
      </c>
      <c r="C169" s="55" t="s">
        <v>332</v>
      </c>
      <c r="D169" s="185">
        <v>24</v>
      </c>
      <c r="E169" s="185">
        <v>29</v>
      </c>
      <c r="F169" s="219">
        <f>E169/D169</f>
        <v>1.2083333333333333</v>
      </c>
      <c r="G169" s="248"/>
      <c r="H169" s="141"/>
    </row>
    <row r="170" spans="1:8" s="3" customFormat="1" ht="36.75" customHeight="1">
      <c r="A170" s="110" t="s">
        <v>115</v>
      </c>
      <c r="B170" s="63" t="s">
        <v>20</v>
      </c>
      <c r="C170" s="53" t="s">
        <v>323</v>
      </c>
      <c r="D170" s="153">
        <v>25</v>
      </c>
      <c r="E170" s="153">
        <v>38</v>
      </c>
      <c r="F170" s="70">
        <f>E170/D170</f>
        <v>1.52</v>
      </c>
      <c r="G170" s="248"/>
      <c r="H170" s="141"/>
    </row>
    <row r="171" spans="1:8" s="3" customFormat="1" ht="36" customHeight="1">
      <c r="A171" s="110" t="s">
        <v>791</v>
      </c>
      <c r="B171" s="63" t="s">
        <v>792</v>
      </c>
      <c r="C171" s="53" t="s">
        <v>332</v>
      </c>
      <c r="D171" s="153">
        <v>3</v>
      </c>
      <c r="E171" s="153">
        <v>0</v>
      </c>
      <c r="F171" s="70">
        <f>E171/D171</f>
        <v>0</v>
      </c>
      <c r="G171" s="248"/>
      <c r="H171" s="141"/>
    </row>
    <row r="172" spans="1:9" s="3" customFormat="1" ht="94.5" customHeight="1">
      <c r="A172" s="90" t="s">
        <v>223</v>
      </c>
      <c r="B172" s="559" t="s">
        <v>831</v>
      </c>
      <c r="C172" s="560"/>
      <c r="D172" s="560"/>
      <c r="E172" s="560"/>
      <c r="F172" s="561"/>
      <c r="G172" s="78" t="s">
        <v>855</v>
      </c>
      <c r="H172" s="144"/>
      <c r="I172" s="80">
        <f>AVERAGE(F174:F182,F184:F187,)</f>
        <v>0.9360868671523284</v>
      </c>
    </row>
    <row r="173" spans="1:9" s="3" customFormat="1" ht="63.75" customHeight="1">
      <c r="A173" s="113" t="s">
        <v>227</v>
      </c>
      <c r="B173" s="556" t="s">
        <v>850</v>
      </c>
      <c r="C173" s="566"/>
      <c r="D173" s="566"/>
      <c r="E173" s="557"/>
      <c r="F173" s="558"/>
      <c r="G173" s="85">
        <f>AVERAGE(F174:F182)</f>
        <v>1</v>
      </c>
      <c r="H173" s="136"/>
      <c r="I173" s="80">
        <f>AVERAGE(F174:F178)</f>
        <v>1</v>
      </c>
    </row>
    <row r="174" spans="1:8" s="3" customFormat="1" ht="57.75" customHeight="1">
      <c r="A174" s="110" t="s">
        <v>116</v>
      </c>
      <c r="B174" s="60" t="s">
        <v>466</v>
      </c>
      <c r="C174" s="56" t="s">
        <v>323</v>
      </c>
      <c r="D174" s="64">
        <v>56</v>
      </c>
      <c r="E174" s="153">
        <v>56</v>
      </c>
      <c r="F174" s="89">
        <f aca="true" t="shared" si="8" ref="F174:F182">E174/D174</f>
        <v>1</v>
      </c>
      <c r="G174" s="248"/>
      <c r="H174" s="150"/>
    </row>
    <row r="175" spans="1:8" s="3" customFormat="1" ht="54" customHeight="1">
      <c r="A175" s="110" t="s">
        <v>117</v>
      </c>
      <c r="B175" s="63" t="s">
        <v>467</v>
      </c>
      <c r="C175" s="56" t="s">
        <v>323</v>
      </c>
      <c r="D175" s="64">
        <v>6</v>
      </c>
      <c r="E175" s="153">
        <v>6</v>
      </c>
      <c r="F175" s="89">
        <f t="shared" si="8"/>
        <v>1</v>
      </c>
      <c r="G175" s="248"/>
      <c r="H175" s="150"/>
    </row>
    <row r="176" spans="1:8" s="3" customFormat="1" ht="48.75" customHeight="1">
      <c r="A176" s="110" t="s">
        <v>118</v>
      </c>
      <c r="B176" s="63" t="s">
        <v>468</v>
      </c>
      <c r="C176" s="56" t="s">
        <v>323</v>
      </c>
      <c r="D176" s="64">
        <v>59</v>
      </c>
      <c r="E176" s="153">
        <v>59</v>
      </c>
      <c r="F176" s="89">
        <f t="shared" si="8"/>
        <v>1</v>
      </c>
      <c r="G176" s="248"/>
      <c r="H176" s="150"/>
    </row>
    <row r="177" spans="1:8" s="3" customFormat="1" ht="48.75" customHeight="1">
      <c r="A177" s="110" t="s">
        <v>119</v>
      </c>
      <c r="B177" s="60" t="s">
        <v>469</v>
      </c>
      <c r="C177" s="56" t="s">
        <v>332</v>
      </c>
      <c r="D177" s="64">
        <v>60</v>
      </c>
      <c r="E177" s="153">
        <v>60</v>
      </c>
      <c r="F177" s="89">
        <f t="shared" si="8"/>
        <v>1</v>
      </c>
      <c r="G177" s="248"/>
      <c r="H177" s="150"/>
    </row>
    <row r="178" spans="1:8" s="3" customFormat="1" ht="48.75" customHeight="1">
      <c r="A178" s="110" t="s">
        <v>14</v>
      </c>
      <c r="B178" s="60" t="s">
        <v>470</v>
      </c>
      <c r="C178" s="56" t="s">
        <v>332</v>
      </c>
      <c r="D178" s="64">
        <v>7</v>
      </c>
      <c r="E178" s="153">
        <v>7</v>
      </c>
      <c r="F178" s="89">
        <f t="shared" si="8"/>
        <v>1</v>
      </c>
      <c r="G178" s="248"/>
      <c r="H178" s="150"/>
    </row>
    <row r="179" spans="1:8" s="3" customFormat="1" ht="48.75" customHeight="1">
      <c r="A179" s="110" t="s">
        <v>473</v>
      </c>
      <c r="B179" s="60" t="s">
        <v>849</v>
      </c>
      <c r="C179" s="56" t="s">
        <v>332</v>
      </c>
      <c r="D179" s="64">
        <v>3</v>
      </c>
      <c r="E179" s="153">
        <v>3</v>
      </c>
      <c r="F179" s="89">
        <f t="shared" si="8"/>
        <v>1</v>
      </c>
      <c r="G179" s="248"/>
      <c r="H179" s="150"/>
    </row>
    <row r="180" spans="1:8" s="3" customFormat="1" ht="48.75" customHeight="1">
      <c r="A180" s="110" t="s">
        <v>474</v>
      </c>
      <c r="B180" s="60" t="s">
        <v>625</v>
      </c>
      <c r="C180" s="56" t="s">
        <v>332</v>
      </c>
      <c r="D180" s="64">
        <v>50</v>
      </c>
      <c r="E180" s="153">
        <v>50</v>
      </c>
      <c r="F180" s="89">
        <f t="shared" si="8"/>
        <v>1</v>
      </c>
      <c r="G180" s="248"/>
      <c r="H180" s="150"/>
    </row>
    <row r="181" spans="1:8" s="3" customFormat="1" ht="48.75" customHeight="1">
      <c r="A181" s="110" t="s">
        <v>623</v>
      </c>
      <c r="B181" s="60" t="s">
        <v>471</v>
      </c>
      <c r="C181" s="56" t="s">
        <v>332</v>
      </c>
      <c r="D181" s="64">
        <v>351.2</v>
      </c>
      <c r="E181" s="153">
        <v>351.2</v>
      </c>
      <c r="F181" s="89">
        <f t="shared" si="8"/>
        <v>1</v>
      </c>
      <c r="G181" s="248"/>
      <c r="H181" s="150"/>
    </row>
    <row r="182" spans="1:8" s="3" customFormat="1" ht="71.25" customHeight="1">
      <c r="A182" s="110" t="s">
        <v>624</v>
      </c>
      <c r="B182" s="60" t="s">
        <v>472</v>
      </c>
      <c r="C182" s="56" t="s">
        <v>322</v>
      </c>
      <c r="D182" s="64">
        <v>39.3</v>
      </c>
      <c r="E182" s="153">
        <v>39.3</v>
      </c>
      <c r="F182" s="89">
        <f t="shared" si="8"/>
        <v>1</v>
      </c>
      <c r="G182" s="248"/>
      <c r="H182" s="150"/>
    </row>
    <row r="183" spans="1:9" s="3" customFormat="1" ht="57" customHeight="1">
      <c r="A183" s="113" t="s">
        <v>228</v>
      </c>
      <c r="B183" s="556" t="s">
        <v>988</v>
      </c>
      <c r="C183" s="557"/>
      <c r="D183" s="557"/>
      <c r="E183" s="557"/>
      <c r="F183" s="558"/>
      <c r="G183" s="85">
        <f>AVERAGE(F184:F187)</f>
        <v>1.0263040350331494</v>
      </c>
      <c r="H183" s="136"/>
      <c r="I183" s="80">
        <f>AVERAGE(F184:F187)</f>
        <v>1.0263040350331494</v>
      </c>
    </row>
    <row r="184" spans="1:8" s="3" customFormat="1" ht="35.25" customHeight="1">
      <c r="A184" s="110" t="s">
        <v>120</v>
      </c>
      <c r="B184" s="60" t="s">
        <v>633</v>
      </c>
      <c r="C184" s="56" t="s">
        <v>589</v>
      </c>
      <c r="D184" s="66">
        <v>25.7</v>
      </c>
      <c r="E184" s="64">
        <v>25</v>
      </c>
      <c r="F184" s="70">
        <f>E184/D184</f>
        <v>0.9727626459143969</v>
      </c>
      <c r="G184" s="567"/>
      <c r="H184" s="344"/>
    </row>
    <row r="185" spans="1:8" s="3" customFormat="1" ht="55.5" customHeight="1">
      <c r="A185" s="110" t="s">
        <v>121</v>
      </c>
      <c r="B185" s="60" t="s">
        <v>22</v>
      </c>
      <c r="C185" s="56" t="s">
        <v>323</v>
      </c>
      <c r="D185" s="64">
        <v>3400</v>
      </c>
      <c r="E185" s="64">
        <v>3745</v>
      </c>
      <c r="F185" s="70">
        <f>E185/D185</f>
        <v>1.1014705882352942</v>
      </c>
      <c r="G185" s="567"/>
      <c r="H185" s="344"/>
    </row>
    <row r="186" spans="1:8" s="3" customFormat="1" ht="55.5" customHeight="1">
      <c r="A186" s="110" t="s">
        <v>122</v>
      </c>
      <c r="B186" s="60" t="s">
        <v>635</v>
      </c>
      <c r="C186" s="56" t="s">
        <v>323</v>
      </c>
      <c r="D186" s="64">
        <v>47</v>
      </c>
      <c r="E186" s="64">
        <v>47</v>
      </c>
      <c r="F186" s="70">
        <f>E186/D186</f>
        <v>1</v>
      </c>
      <c r="G186" s="567"/>
      <c r="H186" s="344"/>
    </row>
    <row r="187" spans="1:8" s="3" customFormat="1" ht="54.75" customHeight="1">
      <c r="A187" s="110" t="s">
        <v>634</v>
      </c>
      <c r="B187" s="60" t="s">
        <v>636</v>
      </c>
      <c r="C187" s="56" t="s">
        <v>637</v>
      </c>
      <c r="D187" s="215">
        <v>468</v>
      </c>
      <c r="E187" s="66">
        <v>482.5</v>
      </c>
      <c r="F187" s="70">
        <f>E187/D187</f>
        <v>1.0309829059829059</v>
      </c>
      <c r="G187" s="567"/>
      <c r="H187" s="344"/>
    </row>
    <row r="188" spans="1:9" s="3" customFormat="1" ht="118.5" customHeight="1">
      <c r="A188" s="90" t="s">
        <v>229</v>
      </c>
      <c r="B188" s="550" t="s">
        <v>834</v>
      </c>
      <c r="C188" s="551"/>
      <c r="D188" s="551"/>
      <c r="E188" s="551"/>
      <c r="F188" s="552"/>
      <c r="G188" s="230" t="s">
        <v>542</v>
      </c>
      <c r="H188" s="144"/>
      <c r="I188" s="79">
        <f>AVERAGE(F189:F192,F197:F209)</f>
        <v>1.00093890187654</v>
      </c>
    </row>
    <row r="189" spans="1:8" s="3" customFormat="1" ht="78" customHeight="1">
      <c r="A189" s="115" t="s">
        <v>123</v>
      </c>
      <c r="B189" s="60" t="s">
        <v>475</v>
      </c>
      <c r="C189" s="71" t="s">
        <v>322</v>
      </c>
      <c r="D189" s="82">
        <v>98</v>
      </c>
      <c r="E189" s="154">
        <v>104</v>
      </c>
      <c r="F189" s="69">
        <f>E189/D189</f>
        <v>1.0612244897959184</v>
      </c>
      <c r="G189" s="248"/>
      <c r="H189" s="150"/>
    </row>
    <row r="190" spans="1:8" s="3" customFormat="1" ht="59.25" customHeight="1">
      <c r="A190" s="115" t="s">
        <v>124</v>
      </c>
      <c r="B190" s="60" t="s">
        <v>476</v>
      </c>
      <c r="C190" s="53" t="s">
        <v>322</v>
      </c>
      <c r="D190" s="64">
        <v>95</v>
      </c>
      <c r="E190" s="204">
        <v>90.7</v>
      </c>
      <c r="F190" s="69">
        <f>E190/D190</f>
        <v>0.9547368421052632</v>
      </c>
      <c r="G190" s="248"/>
      <c r="H190" s="150"/>
    </row>
    <row r="191" spans="1:8" s="3" customFormat="1" ht="36.75" customHeight="1">
      <c r="A191" s="115" t="s">
        <v>125</v>
      </c>
      <c r="B191" s="60" t="s">
        <v>23</v>
      </c>
      <c r="C191" s="71" t="s">
        <v>477</v>
      </c>
      <c r="D191" s="72">
        <v>1</v>
      </c>
      <c r="E191" s="152">
        <v>1</v>
      </c>
      <c r="F191" s="69">
        <f aca="true" t="shared" si="9" ref="F191:F209">E191/D191</f>
        <v>1</v>
      </c>
      <c r="G191" s="248"/>
      <c r="H191" s="150"/>
    </row>
    <row r="192" spans="1:8" s="3" customFormat="1" ht="57.75" customHeight="1">
      <c r="A192" s="115" t="s">
        <v>126</v>
      </c>
      <c r="B192" s="122" t="s">
        <v>24</v>
      </c>
      <c r="C192" s="71" t="s">
        <v>477</v>
      </c>
      <c r="D192" s="72">
        <v>1</v>
      </c>
      <c r="E192" s="152">
        <v>1</v>
      </c>
      <c r="F192" s="69">
        <f t="shared" si="9"/>
        <v>1</v>
      </c>
      <c r="G192" s="248"/>
      <c r="H192" s="150"/>
    </row>
    <row r="193" spans="1:8" s="3" customFormat="1" ht="52.5" customHeight="1">
      <c r="A193" s="115" t="s">
        <v>127</v>
      </c>
      <c r="B193" s="60" t="s">
        <v>478</v>
      </c>
      <c r="C193" s="75" t="s">
        <v>25</v>
      </c>
      <c r="D193" s="228">
        <v>43784</v>
      </c>
      <c r="E193" s="229">
        <v>43784</v>
      </c>
      <c r="F193" s="69">
        <v>1</v>
      </c>
      <c r="G193" s="248"/>
      <c r="H193" s="150" t="s">
        <v>566</v>
      </c>
    </row>
    <row r="194" spans="1:8" s="3" customFormat="1" ht="79.5" customHeight="1">
      <c r="A194" s="115" t="s">
        <v>128</v>
      </c>
      <c r="B194" s="60" t="s">
        <v>32</v>
      </c>
      <c r="C194" s="64" t="s">
        <v>33</v>
      </c>
      <c r="D194" s="211" t="s">
        <v>626</v>
      </c>
      <c r="E194" s="205">
        <v>43820</v>
      </c>
      <c r="F194" s="69">
        <v>1</v>
      </c>
      <c r="G194" s="248"/>
      <c r="H194" s="150" t="s">
        <v>566</v>
      </c>
    </row>
    <row r="195" spans="1:8" s="3" customFormat="1" ht="79.5" customHeight="1">
      <c r="A195" s="115" t="s">
        <v>129</v>
      </c>
      <c r="B195" s="60" t="s">
        <v>34</v>
      </c>
      <c r="C195" s="64" t="s">
        <v>25</v>
      </c>
      <c r="D195" s="126" t="s">
        <v>627</v>
      </c>
      <c r="E195" s="205">
        <v>43503</v>
      </c>
      <c r="F195" s="69">
        <v>1</v>
      </c>
      <c r="G195" s="248"/>
      <c r="H195" s="150" t="s">
        <v>566</v>
      </c>
    </row>
    <row r="196" spans="1:8" s="3" customFormat="1" ht="97.5" customHeight="1">
      <c r="A196" s="115" t="s">
        <v>130</v>
      </c>
      <c r="B196" s="60" t="s">
        <v>480</v>
      </c>
      <c r="C196" s="71" t="s">
        <v>25</v>
      </c>
      <c r="D196" s="193" t="s">
        <v>628</v>
      </c>
      <c r="E196" s="205">
        <v>43584</v>
      </c>
      <c r="F196" s="69">
        <v>1</v>
      </c>
      <c r="G196" s="248"/>
      <c r="H196" s="150" t="s">
        <v>566</v>
      </c>
    </row>
    <row r="197" spans="1:8" s="3" customFormat="1" ht="46.5" customHeight="1">
      <c r="A197" s="115" t="s">
        <v>131</v>
      </c>
      <c r="B197" s="60" t="s">
        <v>481</v>
      </c>
      <c r="C197" s="71" t="s">
        <v>322</v>
      </c>
      <c r="D197" s="72">
        <v>100</v>
      </c>
      <c r="E197" s="152">
        <v>100</v>
      </c>
      <c r="F197" s="69">
        <f t="shared" si="9"/>
        <v>1</v>
      </c>
      <c r="G197" s="248"/>
      <c r="H197" s="151"/>
    </row>
    <row r="198" spans="1:8" s="3" customFormat="1" ht="48" customHeight="1">
      <c r="A198" s="115" t="s">
        <v>132</v>
      </c>
      <c r="B198" s="60" t="s">
        <v>482</v>
      </c>
      <c r="C198" s="71" t="s">
        <v>479</v>
      </c>
      <c r="D198" s="72">
        <v>1</v>
      </c>
      <c r="E198" s="152">
        <v>1</v>
      </c>
      <c r="F198" s="69">
        <f t="shared" si="9"/>
        <v>1</v>
      </c>
      <c r="G198" s="248"/>
      <c r="H198" s="150"/>
    </row>
    <row r="199" spans="1:8" s="3" customFormat="1" ht="51" customHeight="1">
      <c r="A199" s="115" t="s">
        <v>133</v>
      </c>
      <c r="B199" s="60" t="s">
        <v>483</v>
      </c>
      <c r="C199" s="53" t="s">
        <v>479</v>
      </c>
      <c r="D199" s="64">
        <v>1</v>
      </c>
      <c r="E199" s="204">
        <v>1</v>
      </c>
      <c r="F199" s="69">
        <f t="shared" si="9"/>
        <v>1</v>
      </c>
      <c r="G199" s="248"/>
      <c r="H199" s="150"/>
    </row>
    <row r="200" spans="1:8" s="3" customFormat="1" ht="51" customHeight="1">
      <c r="A200" s="115" t="s">
        <v>134</v>
      </c>
      <c r="B200" s="60" t="s">
        <v>484</v>
      </c>
      <c r="C200" s="53" t="s">
        <v>322</v>
      </c>
      <c r="D200" s="64">
        <v>5</v>
      </c>
      <c r="E200" s="204">
        <v>0</v>
      </c>
      <c r="F200" s="69">
        <v>1</v>
      </c>
      <c r="G200" s="248"/>
      <c r="H200" s="150"/>
    </row>
    <row r="201" spans="1:8" s="3" customFormat="1" ht="66" customHeight="1">
      <c r="A201" s="115" t="s">
        <v>135</v>
      </c>
      <c r="B201" s="60" t="s">
        <v>485</v>
      </c>
      <c r="C201" s="53" t="s">
        <v>322</v>
      </c>
      <c r="D201" s="64" t="s">
        <v>629</v>
      </c>
      <c r="E201" s="204">
        <v>3</v>
      </c>
      <c r="F201" s="69">
        <v>1</v>
      </c>
      <c r="G201" s="248"/>
      <c r="H201" s="150"/>
    </row>
    <row r="202" spans="1:8" s="3" customFormat="1" ht="51" customHeight="1">
      <c r="A202" s="115" t="s">
        <v>136</v>
      </c>
      <c r="B202" s="60" t="s">
        <v>173</v>
      </c>
      <c r="C202" s="53" t="s">
        <v>479</v>
      </c>
      <c r="D202" s="64">
        <v>1</v>
      </c>
      <c r="E202" s="204">
        <v>1</v>
      </c>
      <c r="F202" s="69">
        <f t="shared" si="9"/>
        <v>1</v>
      </c>
      <c r="G202" s="248"/>
      <c r="H202" s="150"/>
    </row>
    <row r="203" spans="1:8" s="3" customFormat="1" ht="51" customHeight="1">
      <c r="A203" s="115" t="s">
        <v>491</v>
      </c>
      <c r="B203" s="60" t="s">
        <v>486</v>
      </c>
      <c r="C203" s="53" t="s">
        <v>479</v>
      </c>
      <c r="D203" s="64">
        <v>1</v>
      </c>
      <c r="E203" s="204">
        <v>1</v>
      </c>
      <c r="F203" s="69">
        <f t="shared" si="9"/>
        <v>1</v>
      </c>
      <c r="G203" s="248"/>
      <c r="H203" s="150"/>
    </row>
    <row r="204" spans="1:8" s="3" customFormat="1" ht="85.5" customHeight="1">
      <c r="A204" s="115" t="s">
        <v>492</v>
      </c>
      <c r="B204" s="60" t="s">
        <v>487</v>
      </c>
      <c r="C204" s="53" t="s">
        <v>322</v>
      </c>
      <c r="D204" s="64" t="s">
        <v>630</v>
      </c>
      <c r="E204" s="204">
        <v>0</v>
      </c>
      <c r="F204" s="69">
        <v>1</v>
      </c>
      <c r="G204" s="248"/>
      <c r="H204" s="150"/>
    </row>
    <row r="205" spans="1:8" s="3" customFormat="1" ht="51" customHeight="1">
      <c r="A205" s="115" t="s">
        <v>493</v>
      </c>
      <c r="B205" s="60" t="s">
        <v>488</v>
      </c>
      <c r="C205" s="53" t="s">
        <v>479</v>
      </c>
      <c r="D205" s="64">
        <v>1</v>
      </c>
      <c r="E205" s="204">
        <v>1</v>
      </c>
      <c r="F205" s="69">
        <f t="shared" si="9"/>
        <v>1</v>
      </c>
      <c r="G205" s="248"/>
      <c r="H205" s="150"/>
    </row>
    <row r="206" spans="1:8" s="3" customFormat="1" ht="51" customHeight="1">
      <c r="A206" s="115" t="s">
        <v>494</v>
      </c>
      <c r="B206" s="60" t="s">
        <v>489</v>
      </c>
      <c r="C206" s="53" t="s">
        <v>479</v>
      </c>
      <c r="D206" s="64">
        <v>1</v>
      </c>
      <c r="E206" s="204">
        <v>1</v>
      </c>
      <c r="F206" s="69">
        <f t="shared" si="9"/>
        <v>1</v>
      </c>
      <c r="G206" s="248"/>
      <c r="H206" s="150"/>
    </row>
    <row r="207" spans="1:8" s="3" customFormat="1" ht="51" customHeight="1">
      <c r="A207" s="115" t="s">
        <v>495</v>
      </c>
      <c r="B207" s="60" t="s">
        <v>631</v>
      </c>
      <c r="C207" s="53" t="s">
        <v>322</v>
      </c>
      <c r="D207" s="64">
        <v>100</v>
      </c>
      <c r="E207" s="204">
        <v>100</v>
      </c>
      <c r="F207" s="69">
        <f t="shared" si="9"/>
        <v>1</v>
      </c>
      <c r="G207" s="248"/>
      <c r="H207" s="150"/>
    </row>
    <row r="208" spans="1:8" s="3" customFormat="1" ht="96" customHeight="1">
      <c r="A208" s="115" t="s">
        <v>496</v>
      </c>
      <c r="B208" s="60" t="s">
        <v>632</v>
      </c>
      <c r="C208" s="53" t="s">
        <v>322</v>
      </c>
      <c r="D208" s="64">
        <v>100</v>
      </c>
      <c r="E208" s="204">
        <v>100</v>
      </c>
      <c r="F208" s="69">
        <f t="shared" si="9"/>
        <v>1</v>
      </c>
      <c r="G208" s="248"/>
      <c r="H208" s="150"/>
    </row>
    <row r="209" spans="1:8" s="3" customFormat="1" ht="64.5" customHeight="1">
      <c r="A209" s="115" t="s">
        <v>497</v>
      </c>
      <c r="B209" s="60" t="s">
        <v>490</v>
      </c>
      <c r="C209" s="53" t="s">
        <v>479</v>
      </c>
      <c r="D209" s="64">
        <v>1</v>
      </c>
      <c r="E209" s="204">
        <v>1</v>
      </c>
      <c r="F209" s="69">
        <f t="shared" si="9"/>
        <v>1</v>
      </c>
      <c r="G209" s="248"/>
      <c r="H209" s="150"/>
    </row>
    <row r="210" spans="1:9" s="3" customFormat="1" ht="115.5" customHeight="1">
      <c r="A210" s="90" t="s">
        <v>230</v>
      </c>
      <c r="B210" s="550" t="s">
        <v>835</v>
      </c>
      <c r="C210" s="551"/>
      <c r="D210" s="551"/>
      <c r="E210" s="551"/>
      <c r="F210" s="552"/>
      <c r="G210" s="78" t="s">
        <v>915</v>
      </c>
      <c r="H210" s="144"/>
      <c r="I210" s="80">
        <f>AVERAGE(F212:F223,F225:F230)</f>
        <v>1.849962863933452</v>
      </c>
    </row>
    <row r="211" spans="1:9" s="3" customFormat="1" ht="69" customHeight="1">
      <c r="A211" s="113" t="s">
        <v>0</v>
      </c>
      <c r="B211" s="553" t="s">
        <v>1026</v>
      </c>
      <c r="C211" s="554"/>
      <c r="D211" s="554"/>
      <c r="E211" s="554"/>
      <c r="F211" s="555"/>
      <c r="G211" s="85">
        <f>AVERAGE(F212:F223)</f>
        <v>0.9564393939393939</v>
      </c>
      <c r="H211" s="136"/>
      <c r="I211" s="80">
        <f>AVERAGE(F212:F223)</f>
        <v>0.9564393939393939</v>
      </c>
    </row>
    <row r="212" spans="1:8" s="3" customFormat="1" ht="47.25" customHeight="1">
      <c r="A212" s="110" t="s">
        <v>137</v>
      </c>
      <c r="B212" s="120" t="s">
        <v>498</v>
      </c>
      <c r="C212" s="71" t="s">
        <v>332</v>
      </c>
      <c r="D212" s="72">
        <v>1</v>
      </c>
      <c r="E212" s="152">
        <v>1</v>
      </c>
      <c r="F212" s="73">
        <f aca="true" t="shared" si="10" ref="F212:F230">E212/D212</f>
        <v>1</v>
      </c>
      <c r="G212" s="248"/>
      <c r="H212" s="150"/>
    </row>
    <row r="213" spans="1:8" s="3" customFormat="1" ht="48.75" customHeight="1">
      <c r="A213" s="110" t="s">
        <v>138</v>
      </c>
      <c r="B213" s="120" t="s">
        <v>499</v>
      </c>
      <c r="C213" s="71" t="s">
        <v>332</v>
      </c>
      <c r="D213" s="72">
        <v>1</v>
      </c>
      <c r="E213" s="152">
        <v>1</v>
      </c>
      <c r="F213" s="73">
        <f t="shared" si="10"/>
        <v>1</v>
      </c>
      <c r="G213" s="248"/>
      <c r="H213" s="150"/>
    </row>
    <row r="214" spans="1:8" s="3" customFormat="1" ht="54" customHeight="1">
      <c r="A214" s="110" t="s">
        <v>139</v>
      </c>
      <c r="B214" s="120" t="s">
        <v>500</v>
      </c>
      <c r="C214" s="71" t="s">
        <v>332</v>
      </c>
      <c r="D214" s="72">
        <v>1</v>
      </c>
      <c r="E214" s="152">
        <v>1</v>
      </c>
      <c r="F214" s="73">
        <f t="shared" si="10"/>
        <v>1</v>
      </c>
      <c r="G214" s="248"/>
      <c r="H214" s="141"/>
    </row>
    <row r="215" spans="1:8" s="3" customFormat="1" ht="30.75" customHeight="1">
      <c r="A215" s="110" t="s">
        <v>140</v>
      </c>
      <c r="B215" s="120" t="s">
        <v>501</v>
      </c>
      <c r="C215" s="71" t="s">
        <v>332</v>
      </c>
      <c r="D215" s="152">
        <v>2</v>
      </c>
      <c r="E215" s="152">
        <v>5</v>
      </c>
      <c r="F215" s="73">
        <f t="shared" si="10"/>
        <v>2.5</v>
      </c>
      <c r="G215" s="248"/>
      <c r="H215" s="141"/>
    </row>
    <row r="216" spans="1:8" s="3" customFormat="1" ht="58.5" customHeight="1">
      <c r="A216" s="110" t="s">
        <v>141</v>
      </c>
      <c r="B216" s="120" t="s">
        <v>502</v>
      </c>
      <c r="C216" s="71" t="s">
        <v>322</v>
      </c>
      <c r="D216" s="152">
        <v>100</v>
      </c>
      <c r="E216" s="152">
        <v>100</v>
      </c>
      <c r="F216" s="73">
        <f t="shared" si="10"/>
        <v>1</v>
      </c>
      <c r="G216" s="248"/>
      <c r="H216" s="141"/>
    </row>
    <row r="217" spans="1:8" s="3" customFormat="1" ht="47.25" customHeight="1">
      <c r="A217" s="110" t="s">
        <v>142</v>
      </c>
      <c r="B217" s="120" t="s">
        <v>171</v>
      </c>
      <c r="C217" s="71" t="s">
        <v>332</v>
      </c>
      <c r="D217" s="152">
        <v>2</v>
      </c>
      <c r="E217" s="152">
        <v>3</v>
      </c>
      <c r="F217" s="73">
        <f t="shared" si="10"/>
        <v>1.5</v>
      </c>
      <c r="G217" s="248"/>
      <c r="H217" s="141"/>
    </row>
    <row r="218" spans="1:8" s="3" customFormat="1" ht="48.75" customHeight="1">
      <c r="A218" s="110" t="s">
        <v>143</v>
      </c>
      <c r="B218" s="120" t="s">
        <v>503</v>
      </c>
      <c r="C218" s="71" t="s">
        <v>322</v>
      </c>
      <c r="D218" s="152">
        <v>25</v>
      </c>
      <c r="E218" s="152">
        <v>25</v>
      </c>
      <c r="F218" s="73">
        <f t="shared" si="10"/>
        <v>1</v>
      </c>
      <c r="G218" s="248"/>
      <c r="H218" s="141"/>
    </row>
    <row r="219" spans="1:8" s="3" customFormat="1" ht="48.75" customHeight="1">
      <c r="A219" s="110" t="s">
        <v>537</v>
      </c>
      <c r="B219" s="120" t="s">
        <v>638</v>
      </c>
      <c r="C219" s="71" t="s">
        <v>169</v>
      </c>
      <c r="D219" s="152">
        <v>44</v>
      </c>
      <c r="E219" s="152">
        <v>21</v>
      </c>
      <c r="F219" s="73">
        <f t="shared" si="10"/>
        <v>0.4772727272727273</v>
      </c>
      <c r="G219" s="248"/>
      <c r="H219" s="141"/>
    </row>
    <row r="220" spans="1:8" s="3" customFormat="1" ht="48.75" customHeight="1">
      <c r="A220" s="110" t="s">
        <v>538</v>
      </c>
      <c r="B220" s="120" t="s">
        <v>641</v>
      </c>
      <c r="C220" s="71" t="s">
        <v>332</v>
      </c>
      <c r="D220" s="152">
        <v>100</v>
      </c>
      <c r="E220" s="152">
        <v>100</v>
      </c>
      <c r="F220" s="73">
        <f t="shared" si="10"/>
        <v>1</v>
      </c>
      <c r="G220" s="248"/>
      <c r="H220" s="141"/>
    </row>
    <row r="221" spans="1:8" s="3" customFormat="1" ht="72" customHeight="1">
      <c r="A221" s="110" t="s">
        <v>144</v>
      </c>
      <c r="B221" s="120" t="s">
        <v>650</v>
      </c>
      <c r="C221" s="71" t="s">
        <v>332</v>
      </c>
      <c r="D221" s="152">
        <v>1</v>
      </c>
      <c r="E221" s="152">
        <v>1</v>
      </c>
      <c r="F221" s="73">
        <f t="shared" si="10"/>
        <v>1</v>
      </c>
      <c r="G221" s="248"/>
      <c r="H221" s="141"/>
    </row>
    <row r="222" spans="1:8" s="3" customFormat="1" ht="45" customHeight="1">
      <c r="A222" s="110" t="s">
        <v>639</v>
      </c>
      <c r="B222" s="120" t="s">
        <v>504</v>
      </c>
      <c r="C222" s="71" t="s">
        <v>323</v>
      </c>
      <c r="D222" s="152">
        <v>100</v>
      </c>
      <c r="E222" s="152">
        <v>0</v>
      </c>
      <c r="F222" s="73">
        <f t="shared" si="10"/>
        <v>0</v>
      </c>
      <c r="G222" s="248"/>
      <c r="H222" s="141"/>
    </row>
    <row r="223" spans="1:8" s="3" customFormat="1" ht="36.75" customHeight="1">
      <c r="A223" s="110" t="s">
        <v>640</v>
      </c>
      <c r="B223" s="120" t="s">
        <v>315</v>
      </c>
      <c r="C223" s="53" t="s">
        <v>323</v>
      </c>
      <c r="D223" s="153">
        <v>40</v>
      </c>
      <c r="E223" s="153">
        <v>0</v>
      </c>
      <c r="F223" s="73">
        <f t="shared" si="10"/>
        <v>0</v>
      </c>
      <c r="G223" s="248"/>
      <c r="H223" s="141"/>
    </row>
    <row r="224" spans="1:9" s="3" customFormat="1" ht="57.75" customHeight="1">
      <c r="A224" s="113" t="s">
        <v>234</v>
      </c>
      <c r="B224" s="553" t="s">
        <v>854</v>
      </c>
      <c r="C224" s="554"/>
      <c r="D224" s="554"/>
      <c r="E224" s="554"/>
      <c r="F224" s="555"/>
      <c r="G224" s="85">
        <f>AVERAGE(F225:F230)</f>
        <v>3.637009803921569</v>
      </c>
      <c r="H224" s="136"/>
      <c r="I224" s="80">
        <f>G224</f>
        <v>3.637009803921569</v>
      </c>
    </row>
    <row r="225" spans="1:8" s="3" customFormat="1" ht="45" customHeight="1">
      <c r="A225" s="110" t="s">
        <v>145</v>
      </c>
      <c r="B225" s="120" t="s">
        <v>505</v>
      </c>
      <c r="C225" s="71" t="s">
        <v>322</v>
      </c>
      <c r="D225" s="154">
        <v>-5</v>
      </c>
      <c r="E225" s="82">
        <v>6</v>
      </c>
      <c r="F225" s="73">
        <f t="shared" si="10"/>
        <v>-1.2</v>
      </c>
      <c r="G225" s="248"/>
      <c r="H225" s="141"/>
    </row>
    <row r="226" spans="1:8" s="3" customFormat="1" ht="54" customHeight="1">
      <c r="A226" s="110" t="s">
        <v>146</v>
      </c>
      <c r="B226" s="120" t="s">
        <v>316</v>
      </c>
      <c r="C226" s="71" t="s">
        <v>322</v>
      </c>
      <c r="D226" s="72">
        <v>100</v>
      </c>
      <c r="E226" s="72">
        <v>100</v>
      </c>
      <c r="F226" s="73">
        <f t="shared" si="10"/>
        <v>1</v>
      </c>
      <c r="G226" s="248"/>
      <c r="H226" s="141"/>
    </row>
    <row r="227" spans="1:8" s="3" customFormat="1" ht="80.25" customHeight="1">
      <c r="A227" s="110" t="s">
        <v>147</v>
      </c>
      <c r="B227" s="120" t="s">
        <v>506</v>
      </c>
      <c r="C227" s="71" t="s">
        <v>507</v>
      </c>
      <c r="D227" s="72">
        <v>8</v>
      </c>
      <c r="E227" s="72">
        <v>30</v>
      </c>
      <c r="F227" s="73">
        <f t="shared" si="10"/>
        <v>3.75</v>
      </c>
      <c r="G227" s="248"/>
      <c r="H227" s="150"/>
    </row>
    <row r="228" spans="1:8" s="3" customFormat="1" ht="80.25" customHeight="1">
      <c r="A228" s="110" t="s">
        <v>148</v>
      </c>
      <c r="B228" s="120" t="s">
        <v>508</v>
      </c>
      <c r="C228" s="71" t="s">
        <v>332</v>
      </c>
      <c r="D228" s="72">
        <v>170</v>
      </c>
      <c r="E228" s="72">
        <v>3000</v>
      </c>
      <c r="F228" s="73">
        <f t="shared" si="10"/>
        <v>17.647058823529413</v>
      </c>
      <c r="G228" s="248"/>
      <c r="H228" s="150"/>
    </row>
    <row r="229" spans="1:8" s="3" customFormat="1" ht="80.25" customHeight="1">
      <c r="A229" s="110" t="s">
        <v>149</v>
      </c>
      <c r="B229" s="120" t="s">
        <v>509</v>
      </c>
      <c r="C229" s="71" t="s">
        <v>507</v>
      </c>
      <c r="D229" s="72">
        <v>1</v>
      </c>
      <c r="E229" s="72">
        <v>0</v>
      </c>
      <c r="F229" s="73">
        <f t="shared" si="10"/>
        <v>0</v>
      </c>
      <c r="G229" s="248"/>
      <c r="H229" s="150"/>
    </row>
    <row r="230" spans="1:8" s="3" customFormat="1" ht="80.25" customHeight="1">
      <c r="A230" s="110" t="s">
        <v>150</v>
      </c>
      <c r="B230" s="120" t="s">
        <v>510</v>
      </c>
      <c r="C230" s="71" t="s">
        <v>332</v>
      </c>
      <c r="D230" s="72">
        <v>80</v>
      </c>
      <c r="E230" s="72">
        <v>50</v>
      </c>
      <c r="F230" s="73">
        <f t="shared" si="10"/>
        <v>0.625</v>
      </c>
      <c r="G230" s="248"/>
      <c r="H230" s="150"/>
    </row>
    <row r="231" spans="1:9" s="3" customFormat="1" ht="90.75" customHeight="1">
      <c r="A231" s="90" t="s">
        <v>231</v>
      </c>
      <c r="B231" s="550" t="s">
        <v>735</v>
      </c>
      <c r="C231" s="551"/>
      <c r="D231" s="551"/>
      <c r="E231" s="551"/>
      <c r="F231" s="552"/>
      <c r="G231" s="230" t="s">
        <v>734</v>
      </c>
      <c r="H231" s="144"/>
      <c r="I231" s="80">
        <f>AVERAGE(F233:F240,F242:F244)</f>
        <v>1.0089804931910196</v>
      </c>
    </row>
    <row r="232" spans="1:9" s="3" customFormat="1" ht="59.25" customHeight="1">
      <c r="A232" s="113" t="s">
        <v>232</v>
      </c>
      <c r="B232" s="553" t="s">
        <v>731</v>
      </c>
      <c r="C232" s="554"/>
      <c r="D232" s="554"/>
      <c r="E232" s="554"/>
      <c r="F232" s="555"/>
      <c r="G232" s="85">
        <f>AVERAGE(F233:F240)</f>
        <v>1</v>
      </c>
      <c r="H232" s="136"/>
      <c r="I232" s="80">
        <f>AVERAGE(F233:F240)</f>
        <v>1</v>
      </c>
    </row>
    <row r="233" spans="1:8" s="3" customFormat="1" ht="81" customHeight="1">
      <c r="A233" s="110" t="s">
        <v>151</v>
      </c>
      <c r="B233" s="120" t="s">
        <v>511</v>
      </c>
      <c r="C233" s="53" t="s">
        <v>322</v>
      </c>
      <c r="D233" s="64">
        <v>100</v>
      </c>
      <c r="E233" s="64">
        <v>100</v>
      </c>
      <c r="F233" s="67">
        <f aca="true" t="shared" si="11" ref="F233:F240">E233/D233</f>
        <v>1</v>
      </c>
      <c r="G233" s="248"/>
      <c r="H233" s="150"/>
    </row>
    <row r="234" spans="1:8" s="3" customFormat="1" ht="101.25" customHeight="1">
      <c r="A234" s="110" t="s">
        <v>152</v>
      </c>
      <c r="B234" s="120" t="s">
        <v>512</v>
      </c>
      <c r="C234" s="53" t="s">
        <v>322</v>
      </c>
      <c r="D234" s="64">
        <v>100</v>
      </c>
      <c r="E234" s="64">
        <v>100</v>
      </c>
      <c r="F234" s="67">
        <f t="shared" si="11"/>
        <v>1</v>
      </c>
      <c r="G234" s="248"/>
      <c r="H234" s="151"/>
    </row>
    <row r="235" spans="1:8" s="3" customFormat="1" ht="111.75" customHeight="1">
      <c r="A235" s="110" t="s">
        <v>153</v>
      </c>
      <c r="B235" s="120" t="s">
        <v>513</v>
      </c>
      <c r="C235" s="53" t="s">
        <v>322</v>
      </c>
      <c r="D235" s="64">
        <v>100</v>
      </c>
      <c r="E235" s="68">
        <v>100</v>
      </c>
      <c r="F235" s="67">
        <f t="shared" si="11"/>
        <v>1</v>
      </c>
      <c r="G235" s="248"/>
      <c r="H235" s="150"/>
    </row>
    <row r="236" spans="1:8" s="3" customFormat="1" ht="111.75" customHeight="1">
      <c r="A236" s="110" t="s">
        <v>154</v>
      </c>
      <c r="B236" s="120" t="s">
        <v>732</v>
      </c>
      <c r="C236" s="53" t="s">
        <v>322</v>
      </c>
      <c r="D236" s="64">
        <v>100</v>
      </c>
      <c r="E236" s="68">
        <v>100</v>
      </c>
      <c r="F236" s="67">
        <f>E236/D236</f>
        <v>1</v>
      </c>
      <c r="G236" s="248"/>
      <c r="H236" s="150"/>
    </row>
    <row r="237" spans="1:8" s="3" customFormat="1" ht="146.25" customHeight="1">
      <c r="A237" s="110" t="s">
        <v>15</v>
      </c>
      <c r="B237" s="120" t="s">
        <v>514</v>
      </c>
      <c r="C237" s="71" t="s">
        <v>515</v>
      </c>
      <c r="D237" s="72">
        <v>1</v>
      </c>
      <c r="E237" s="72">
        <v>1</v>
      </c>
      <c r="F237" s="67">
        <f t="shared" si="11"/>
        <v>1</v>
      </c>
      <c r="G237" s="248"/>
      <c r="H237" s="150"/>
    </row>
    <row r="238" spans="1:8" s="3" customFormat="1" ht="90.75" customHeight="1">
      <c r="A238" s="110" t="s">
        <v>16</v>
      </c>
      <c r="B238" s="120" t="s">
        <v>516</v>
      </c>
      <c r="C238" s="71" t="s">
        <v>515</v>
      </c>
      <c r="D238" s="72">
        <v>1</v>
      </c>
      <c r="E238" s="72">
        <v>1</v>
      </c>
      <c r="F238" s="67">
        <f t="shared" si="11"/>
        <v>1</v>
      </c>
      <c r="G238" s="248"/>
      <c r="H238" s="150"/>
    </row>
    <row r="239" spans="1:8" s="3" customFormat="1" ht="85.5" customHeight="1">
      <c r="A239" s="110" t="s">
        <v>530</v>
      </c>
      <c r="B239" s="120" t="s">
        <v>517</v>
      </c>
      <c r="C239" s="71" t="s">
        <v>515</v>
      </c>
      <c r="D239" s="72">
        <v>1</v>
      </c>
      <c r="E239" s="72">
        <v>1</v>
      </c>
      <c r="F239" s="67">
        <f t="shared" si="11"/>
        <v>1</v>
      </c>
      <c r="G239" s="248"/>
      <c r="H239" s="150"/>
    </row>
    <row r="240" spans="1:8" s="3" customFormat="1" ht="85.5" customHeight="1">
      <c r="A240" s="110" t="s">
        <v>733</v>
      </c>
      <c r="B240" s="120" t="s">
        <v>518</v>
      </c>
      <c r="C240" s="71" t="s">
        <v>515</v>
      </c>
      <c r="D240" s="72">
        <v>1</v>
      </c>
      <c r="E240" s="72">
        <v>1</v>
      </c>
      <c r="F240" s="67">
        <f t="shared" si="11"/>
        <v>1</v>
      </c>
      <c r="G240" s="248"/>
      <c r="H240" s="150"/>
    </row>
    <row r="241" spans="1:9" ht="66" customHeight="1">
      <c r="A241" s="113" t="s">
        <v>233</v>
      </c>
      <c r="B241" s="553" t="s">
        <v>727</v>
      </c>
      <c r="C241" s="554"/>
      <c r="D241" s="554"/>
      <c r="E241" s="554"/>
      <c r="F241" s="555"/>
      <c r="G241" s="85">
        <f>AVERAGE(F242:F244)</f>
        <v>1.032928475033738</v>
      </c>
      <c r="H241" s="136"/>
      <c r="I241" s="52">
        <f>AVERAGE(F242:F244)</f>
        <v>1.032928475033738</v>
      </c>
    </row>
    <row r="242" spans="1:8" ht="39.75" customHeight="1">
      <c r="A242" s="110" t="s">
        <v>155</v>
      </c>
      <c r="B242" s="120" t="s">
        <v>519</v>
      </c>
      <c r="C242" s="56" t="s">
        <v>332</v>
      </c>
      <c r="D242" s="64">
        <v>4</v>
      </c>
      <c r="E242" s="64">
        <v>4</v>
      </c>
      <c r="F242" s="70">
        <f>E242/D242</f>
        <v>1</v>
      </c>
      <c r="G242" s="250"/>
      <c r="H242" s="137"/>
    </row>
    <row r="243" spans="1:8" ht="51.75" customHeight="1">
      <c r="A243" s="110" t="s">
        <v>156</v>
      </c>
      <c r="B243" s="120" t="s">
        <v>642</v>
      </c>
      <c r="C243" s="56" t="s">
        <v>322</v>
      </c>
      <c r="D243" s="64">
        <v>19</v>
      </c>
      <c r="E243" s="64">
        <v>20</v>
      </c>
      <c r="F243" s="67">
        <f>E243/D243</f>
        <v>1.0526315789473684</v>
      </c>
      <c r="G243" s="250"/>
      <c r="H243" s="137"/>
    </row>
    <row r="244" spans="1:8" ht="49.5" customHeight="1">
      <c r="A244" s="110" t="s">
        <v>157</v>
      </c>
      <c r="B244" s="120" t="s">
        <v>728</v>
      </c>
      <c r="C244" s="56" t="s">
        <v>332</v>
      </c>
      <c r="D244" s="64">
        <v>130</v>
      </c>
      <c r="E244" s="64">
        <v>136</v>
      </c>
      <c r="F244" s="67">
        <f>E244/D244</f>
        <v>1.0461538461538462</v>
      </c>
      <c r="G244" s="250"/>
      <c r="H244" s="137"/>
    </row>
    <row r="245" spans="1:9" ht="134.25" customHeight="1">
      <c r="A245" s="90" t="s">
        <v>303</v>
      </c>
      <c r="B245" s="559" t="s">
        <v>717</v>
      </c>
      <c r="C245" s="560"/>
      <c r="D245" s="560"/>
      <c r="E245" s="560"/>
      <c r="F245" s="561"/>
      <c r="G245" s="230" t="s">
        <v>542</v>
      </c>
      <c r="H245" s="144"/>
      <c r="I245" s="52">
        <f>AVERAGE(F247:F247,F249:F250)</f>
        <v>1</v>
      </c>
    </row>
    <row r="246" spans="1:9" ht="45.75" customHeight="1">
      <c r="A246" s="113" t="s">
        <v>304</v>
      </c>
      <c r="B246" s="553" t="s">
        <v>718</v>
      </c>
      <c r="C246" s="554"/>
      <c r="D246" s="554"/>
      <c r="E246" s="554"/>
      <c r="F246" s="555"/>
      <c r="G246" s="85">
        <f>AVERAGE(F247:F247)</f>
        <v>1</v>
      </c>
      <c r="H246" s="136"/>
      <c r="I246" s="52">
        <f>AVERAGE(F247:F247)</f>
        <v>1</v>
      </c>
    </row>
    <row r="247" spans="1:8" ht="51" customHeight="1">
      <c r="A247" s="116" t="s">
        <v>158</v>
      </c>
      <c r="B247" s="60" t="s">
        <v>520</v>
      </c>
      <c r="C247" s="56" t="s">
        <v>332</v>
      </c>
      <c r="D247" s="64">
        <v>4</v>
      </c>
      <c r="E247" s="153">
        <v>4</v>
      </c>
      <c r="F247" s="70">
        <f>E247/D247</f>
        <v>1</v>
      </c>
      <c r="G247" s="250"/>
      <c r="H247" s="137"/>
    </row>
    <row r="248" spans="1:9" ht="56.25" customHeight="1">
      <c r="A248" s="113" t="s">
        <v>306</v>
      </c>
      <c r="B248" s="553" t="s">
        <v>719</v>
      </c>
      <c r="C248" s="554"/>
      <c r="D248" s="554"/>
      <c r="E248" s="554"/>
      <c r="F248" s="555"/>
      <c r="G248" s="85">
        <f>AVERAGE(F249:F250)</f>
        <v>1</v>
      </c>
      <c r="H248" s="84"/>
      <c r="I248" s="52">
        <f>AVERAGE(F249:F250)</f>
        <v>1</v>
      </c>
    </row>
    <row r="249" spans="1:8" ht="102.75" customHeight="1">
      <c r="A249" s="116" t="s">
        <v>159</v>
      </c>
      <c r="B249" s="60" t="s">
        <v>521</v>
      </c>
      <c r="C249" s="56" t="s">
        <v>322</v>
      </c>
      <c r="D249" s="66">
        <v>6.5</v>
      </c>
      <c r="E249" s="153">
        <v>6.5</v>
      </c>
      <c r="F249" s="67">
        <f>E249/D249</f>
        <v>1</v>
      </c>
      <c r="G249" s="250"/>
      <c r="H249" s="121"/>
    </row>
    <row r="250" spans="1:8" ht="102.75" customHeight="1">
      <c r="A250" s="116" t="s">
        <v>160</v>
      </c>
      <c r="B250" s="60" t="s">
        <v>522</v>
      </c>
      <c r="C250" s="56" t="s">
        <v>322</v>
      </c>
      <c r="D250" s="64">
        <v>100</v>
      </c>
      <c r="E250" s="153">
        <v>100</v>
      </c>
      <c r="F250" s="67">
        <f>E250/D250</f>
        <v>1</v>
      </c>
      <c r="G250" s="250"/>
      <c r="H250" s="121"/>
    </row>
    <row r="251" spans="1:9" ht="102.75" customHeight="1">
      <c r="A251" s="90" t="s">
        <v>392</v>
      </c>
      <c r="B251" s="559" t="s">
        <v>726</v>
      </c>
      <c r="C251" s="560"/>
      <c r="D251" s="560"/>
      <c r="E251" s="560"/>
      <c r="F251" s="561"/>
      <c r="G251" s="230" t="s">
        <v>542</v>
      </c>
      <c r="H251" s="144"/>
      <c r="I251" s="52">
        <f>AVERAGE(F252:F254)</f>
        <v>1</v>
      </c>
    </row>
    <row r="252" spans="1:8" ht="51.75" customHeight="1">
      <c r="A252" s="116" t="s">
        <v>525</v>
      </c>
      <c r="B252" s="63" t="s">
        <v>643</v>
      </c>
      <c r="C252" s="64" t="s">
        <v>322</v>
      </c>
      <c r="D252" s="64">
        <v>22.5</v>
      </c>
      <c r="E252" s="153">
        <v>22.5</v>
      </c>
      <c r="F252" s="67">
        <f>E252/D252</f>
        <v>1</v>
      </c>
      <c r="G252" s="254"/>
      <c r="H252" s="121"/>
    </row>
    <row r="253" spans="1:8" ht="51.75" customHeight="1">
      <c r="A253" s="116" t="s">
        <v>526</v>
      </c>
      <c r="B253" s="63" t="s">
        <v>644</v>
      </c>
      <c r="C253" s="64" t="s">
        <v>322</v>
      </c>
      <c r="D253" s="64">
        <v>6.3</v>
      </c>
      <c r="E253" s="153">
        <v>6.3</v>
      </c>
      <c r="F253" s="67">
        <f>E253/D253</f>
        <v>1</v>
      </c>
      <c r="G253" s="254"/>
      <c r="H253" s="121"/>
    </row>
    <row r="254" spans="1:8" ht="51.75" customHeight="1">
      <c r="A254" s="116" t="s">
        <v>527</v>
      </c>
      <c r="B254" s="63" t="s">
        <v>645</v>
      </c>
      <c r="C254" s="64" t="s">
        <v>322</v>
      </c>
      <c r="D254" s="64">
        <v>15.8</v>
      </c>
      <c r="E254" s="153">
        <v>15.8</v>
      </c>
      <c r="F254" s="67">
        <f>E254/D254</f>
        <v>1</v>
      </c>
      <c r="G254" s="254"/>
      <c r="H254" s="121"/>
    </row>
    <row r="255" spans="1:8" ht="45" customHeight="1">
      <c r="A255" s="565" t="s">
        <v>341</v>
      </c>
      <c r="B255" s="565"/>
      <c r="C255" s="565"/>
      <c r="D255" s="565"/>
      <c r="E255" s="565"/>
      <c r="F255" s="565"/>
      <c r="G255" s="317">
        <f>AVERAGE(I6,I35,I64,I72,I92,I123,I130,I153,I172,I188,I210,I231,I245,I251)</f>
        <v>1.077282704575295</v>
      </c>
      <c r="H255" s="237" t="s">
        <v>917</v>
      </c>
    </row>
    <row r="256" ht="15.75" customHeight="1"/>
  </sheetData>
  <sheetProtection/>
  <mergeCells count="54">
    <mergeCell ref="B131:F131"/>
    <mergeCell ref="B89:F89"/>
    <mergeCell ref="B251:F251"/>
    <mergeCell ref="B188:F188"/>
    <mergeCell ref="B57:F57"/>
    <mergeCell ref="B39:F39"/>
    <mergeCell ref="B123:F123"/>
    <mergeCell ref="B154:F154"/>
    <mergeCell ref="B117:F117"/>
    <mergeCell ref="B162:F162"/>
    <mergeCell ref="B53:F53"/>
    <mergeCell ref="A3:H3"/>
    <mergeCell ref="B93:F93"/>
    <mergeCell ref="B101:F101"/>
    <mergeCell ref="B106:F106"/>
    <mergeCell ref="B64:F64"/>
    <mergeCell ref="B36:F36"/>
    <mergeCell ref="B35:F35"/>
    <mergeCell ref="B92:F92"/>
    <mergeCell ref="B27:F27"/>
    <mergeCell ref="B32:F32"/>
    <mergeCell ref="B6:F6"/>
    <mergeCell ref="B7:F7"/>
    <mergeCell ref="B12:F12"/>
    <mergeCell ref="B20:F20"/>
    <mergeCell ref="B52:F52"/>
    <mergeCell ref="H184:H187"/>
    <mergeCell ref="B59:F59"/>
    <mergeCell ref="B43:F43"/>
    <mergeCell ref="B183:F183"/>
    <mergeCell ref="B73:F73"/>
    <mergeCell ref="B83:F83"/>
    <mergeCell ref="B72:F72"/>
    <mergeCell ref="G184:G187"/>
    <mergeCell ref="B124:F124"/>
    <mergeCell ref="B128:F128"/>
    <mergeCell ref="A255:F255"/>
    <mergeCell ref="B164:F164"/>
    <mergeCell ref="B168:F168"/>
    <mergeCell ref="B173:F173"/>
    <mergeCell ref="B172:F172"/>
    <mergeCell ref="B210:F210"/>
    <mergeCell ref="B248:F248"/>
    <mergeCell ref="B231:F231"/>
    <mergeCell ref="B130:F130"/>
    <mergeCell ref="B232:F232"/>
    <mergeCell ref="B246:F246"/>
    <mergeCell ref="B136:F136"/>
    <mergeCell ref="B153:F153"/>
    <mergeCell ref="B224:F224"/>
    <mergeCell ref="B241:F241"/>
    <mergeCell ref="B245:F245"/>
    <mergeCell ref="B211:F211"/>
    <mergeCell ref="B143:F143"/>
  </mergeCells>
  <printOptions/>
  <pageMargins left="0.2362204724409449" right="0.15748031496062992" top="0.7086614173228347" bottom="0.2755905511811024" header="0.7086614173228347" footer="0.1968503937007874"/>
  <pageSetup fitToHeight="3" horizontalDpi="600" verticalDpi="600" orientation="landscape" paperSize="9" scale="40" r:id="rId1"/>
  <rowBreaks count="7" manualBreakCount="7">
    <brk id="19" max="7" man="1"/>
    <brk id="37" max="7" man="1"/>
    <brk id="60" max="7" man="1"/>
    <brk id="128" max="7" man="1"/>
    <brk id="178" max="7" man="1"/>
    <brk id="223" max="7" man="1"/>
    <brk id="2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tabSelected="1" zoomScale="75" zoomScaleNormal="75" zoomScalePageLayoutView="0" workbookViewId="0" topLeftCell="A1">
      <selection activeCell="D41" sqref="D41"/>
    </sheetView>
  </sheetViews>
  <sheetFormatPr defaultColWidth="9.00390625" defaultRowHeight="12.75"/>
  <cols>
    <col min="1" max="1" width="8.875" style="96" customWidth="1"/>
    <col min="2" max="2" width="90.625" style="0" customWidth="1"/>
    <col min="3" max="3" width="33.375" style="0" customWidth="1"/>
    <col min="4" max="4" width="34.00390625" style="0" customWidth="1"/>
    <col min="5" max="5" width="53.625" style="196" customWidth="1"/>
  </cols>
  <sheetData>
    <row r="1" spans="1:5" ht="20.25">
      <c r="A1" s="93"/>
      <c r="B1" s="20"/>
      <c r="E1" s="206" t="s">
        <v>314</v>
      </c>
    </row>
    <row r="2" spans="1:8" ht="23.25">
      <c r="A2" s="93"/>
      <c r="B2" s="20"/>
      <c r="D2" s="584" t="s">
        <v>342</v>
      </c>
      <c r="E2" s="584"/>
      <c r="F2" s="584"/>
      <c r="G2" s="584"/>
      <c r="H2" s="584"/>
    </row>
    <row r="3" spans="1:8" ht="23.25">
      <c r="A3" s="93"/>
      <c r="B3" s="20"/>
      <c r="D3" s="584" t="s">
        <v>344</v>
      </c>
      <c r="E3" s="584"/>
      <c r="F3" s="584"/>
      <c r="G3" s="584"/>
      <c r="H3" s="584"/>
    </row>
    <row r="4" spans="1:8" ht="23.25">
      <c r="A4" s="93"/>
      <c r="B4" s="20"/>
      <c r="D4" s="584" t="s">
        <v>343</v>
      </c>
      <c r="E4" s="584"/>
      <c r="F4" s="155"/>
      <c r="G4" s="155"/>
      <c r="H4" s="155"/>
    </row>
    <row r="5" spans="1:8" ht="23.25">
      <c r="A5" s="93"/>
      <c r="B5" s="20"/>
      <c r="D5" s="584" t="s">
        <v>657</v>
      </c>
      <c r="E5" s="584"/>
      <c r="F5" s="584"/>
      <c r="G5" s="584"/>
      <c r="H5" s="584"/>
    </row>
    <row r="6" spans="1:8" ht="23.25">
      <c r="A6" s="93"/>
      <c r="B6" s="20"/>
      <c r="D6" s="585" t="s">
        <v>713</v>
      </c>
      <c r="E6" s="585"/>
      <c r="F6" s="585"/>
      <c r="G6" s="585"/>
      <c r="H6" s="585"/>
    </row>
    <row r="7" spans="1:8" ht="23.25">
      <c r="A7" s="93"/>
      <c r="B7" s="20"/>
      <c r="D7" s="156"/>
      <c r="E7" s="195"/>
      <c r="F7" s="156"/>
      <c r="G7" s="156"/>
      <c r="H7" s="156"/>
    </row>
    <row r="8" spans="1:5" ht="51" customHeight="1">
      <c r="A8" s="94"/>
      <c r="B8" s="576" t="s">
        <v>714</v>
      </c>
      <c r="C8" s="576"/>
      <c r="D8" s="576"/>
      <c r="E8" s="576"/>
    </row>
    <row r="9" spans="1:4" ht="18.75">
      <c r="A9" s="94"/>
      <c r="B9" s="91"/>
      <c r="C9" s="19"/>
      <c r="D9" s="19"/>
    </row>
    <row r="10" spans="1:5" ht="77.25" customHeight="1">
      <c r="A10" s="289" t="s">
        <v>189</v>
      </c>
      <c r="B10" s="290" t="s">
        <v>177</v>
      </c>
      <c r="C10" s="290" t="s">
        <v>317</v>
      </c>
      <c r="D10" s="291" t="s">
        <v>163</v>
      </c>
      <c r="E10" s="291" t="s">
        <v>313</v>
      </c>
    </row>
    <row r="11" spans="1:5" ht="116.25" customHeight="1">
      <c r="A11" s="292">
        <v>1</v>
      </c>
      <c r="B11" s="293" t="s">
        <v>673</v>
      </c>
      <c r="C11" s="294" t="s">
        <v>337</v>
      </c>
      <c r="D11" s="295" t="s">
        <v>543</v>
      </c>
      <c r="E11" s="294" t="s">
        <v>565</v>
      </c>
    </row>
    <row r="12" spans="1:5" ht="81.75" customHeight="1">
      <c r="A12" s="296" t="s">
        <v>192</v>
      </c>
      <c r="B12" s="297" t="s">
        <v>870</v>
      </c>
      <c r="C12" s="298" t="s">
        <v>523</v>
      </c>
      <c r="D12" s="299" t="s">
        <v>524</v>
      </c>
      <c r="E12" s="299" t="s">
        <v>871</v>
      </c>
    </row>
    <row r="13" spans="1:5" ht="77.25" customHeight="1">
      <c r="A13" s="296" t="s">
        <v>193</v>
      </c>
      <c r="B13" s="297" t="s">
        <v>872</v>
      </c>
      <c r="C13" s="298" t="s">
        <v>523</v>
      </c>
      <c r="D13" s="299" t="s">
        <v>524</v>
      </c>
      <c r="E13" s="299" t="s">
        <v>871</v>
      </c>
    </row>
    <row r="14" spans="1:5" s="92" customFormat="1" ht="77.25" customHeight="1">
      <c r="A14" s="296" t="s">
        <v>194</v>
      </c>
      <c r="B14" s="297" t="s">
        <v>873</v>
      </c>
      <c r="C14" s="298" t="s">
        <v>523</v>
      </c>
      <c r="D14" s="299" t="s">
        <v>524</v>
      </c>
      <c r="E14" s="299" t="s">
        <v>871</v>
      </c>
    </row>
    <row r="15" spans="1:5" s="92" customFormat="1" ht="77.25" customHeight="1">
      <c r="A15" s="296" t="s">
        <v>195</v>
      </c>
      <c r="B15" s="297" t="s">
        <v>874</v>
      </c>
      <c r="C15" s="298" t="s">
        <v>523</v>
      </c>
      <c r="D15" s="300" t="s">
        <v>716</v>
      </c>
      <c r="E15" s="299" t="s">
        <v>871</v>
      </c>
    </row>
    <row r="16" spans="1:5" s="92" customFormat="1" ht="66" customHeight="1" hidden="1">
      <c r="A16" s="296" t="s">
        <v>196</v>
      </c>
      <c r="B16" s="301" t="s">
        <v>875</v>
      </c>
      <c r="C16" s="302" t="s">
        <v>339</v>
      </c>
      <c r="D16" s="299" t="s">
        <v>6</v>
      </c>
      <c r="E16" s="303" t="s">
        <v>715</v>
      </c>
    </row>
    <row r="17" spans="1:5" ht="150" customHeight="1">
      <c r="A17" s="292" t="s">
        <v>200</v>
      </c>
      <c r="B17" s="293" t="s">
        <v>744</v>
      </c>
      <c r="C17" s="294" t="s">
        <v>649</v>
      </c>
      <c r="D17" s="295" t="s">
        <v>756</v>
      </c>
      <c r="E17" s="304" t="s">
        <v>652</v>
      </c>
    </row>
    <row r="18" spans="1:5" ht="75.75" customHeight="1">
      <c r="A18" s="305" t="s">
        <v>214</v>
      </c>
      <c r="B18" s="306" t="s">
        <v>876</v>
      </c>
      <c r="C18" s="298" t="s">
        <v>523</v>
      </c>
      <c r="D18" s="300" t="s">
        <v>529</v>
      </c>
      <c r="E18" s="299" t="s">
        <v>871</v>
      </c>
    </row>
    <row r="19" spans="1:5" ht="84" customHeight="1">
      <c r="A19" s="307" t="s">
        <v>215</v>
      </c>
      <c r="B19" s="297" t="s">
        <v>877</v>
      </c>
      <c r="C19" s="298" t="s">
        <v>523</v>
      </c>
      <c r="D19" s="300" t="s">
        <v>529</v>
      </c>
      <c r="E19" s="299" t="s">
        <v>871</v>
      </c>
    </row>
    <row r="20" spans="1:5" ht="122.25" customHeight="1">
      <c r="A20" s="296" t="s">
        <v>216</v>
      </c>
      <c r="B20" s="297" t="s">
        <v>878</v>
      </c>
      <c r="C20" s="298" t="s">
        <v>776</v>
      </c>
      <c r="D20" s="300" t="s">
        <v>647</v>
      </c>
      <c r="E20" s="308" t="s">
        <v>879</v>
      </c>
    </row>
    <row r="21" spans="1:5" ht="64.5" customHeight="1" hidden="1">
      <c r="A21" s="296" t="s">
        <v>217</v>
      </c>
      <c r="B21" s="297" t="s">
        <v>880</v>
      </c>
      <c r="C21" s="298" t="s">
        <v>775</v>
      </c>
      <c r="D21" s="299" t="s">
        <v>6</v>
      </c>
      <c r="E21" s="303" t="s">
        <v>715</v>
      </c>
    </row>
    <row r="22" spans="1:5" ht="147.75" customHeight="1">
      <c r="A22" s="296" t="s">
        <v>235</v>
      </c>
      <c r="B22" s="297" t="s">
        <v>881</v>
      </c>
      <c r="C22" s="298" t="s">
        <v>775</v>
      </c>
      <c r="D22" s="298" t="s">
        <v>757</v>
      </c>
      <c r="E22" s="303" t="s">
        <v>882</v>
      </c>
    </row>
    <row r="23" spans="1:5" ht="63.75" customHeight="1">
      <c r="A23" s="296" t="s">
        <v>254</v>
      </c>
      <c r="B23" s="297" t="s">
        <v>883</v>
      </c>
      <c r="C23" s="298" t="s">
        <v>523</v>
      </c>
      <c r="D23" s="300" t="s">
        <v>529</v>
      </c>
      <c r="E23" s="299" t="s">
        <v>871</v>
      </c>
    </row>
    <row r="24" spans="1:5" ht="136.5" customHeight="1">
      <c r="A24" s="296" t="s">
        <v>257</v>
      </c>
      <c r="B24" s="297" t="s">
        <v>884</v>
      </c>
      <c r="C24" s="298" t="s">
        <v>781</v>
      </c>
      <c r="D24" s="300" t="s">
        <v>529</v>
      </c>
      <c r="E24" s="308" t="s">
        <v>879</v>
      </c>
    </row>
    <row r="25" spans="1:5" ht="195.75" customHeight="1">
      <c r="A25" s="309" t="s">
        <v>211</v>
      </c>
      <c r="B25" s="293" t="s">
        <v>817</v>
      </c>
      <c r="C25" s="294" t="s">
        <v>585</v>
      </c>
      <c r="D25" s="295" t="s">
        <v>867</v>
      </c>
      <c r="E25" s="295" t="s">
        <v>868</v>
      </c>
    </row>
    <row r="26" spans="1:5" ht="192" customHeight="1">
      <c r="A26" s="309" t="s">
        <v>201</v>
      </c>
      <c r="B26" s="293" t="s">
        <v>809</v>
      </c>
      <c r="C26" s="294" t="s">
        <v>776</v>
      </c>
      <c r="D26" s="294" t="s">
        <v>816</v>
      </c>
      <c r="E26" s="295" t="s">
        <v>868</v>
      </c>
    </row>
    <row r="27" spans="1:5" ht="186" customHeight="1">
      <c r="A27" s="310" t="s">
        <v>203</v>
      </c>
      <c r="B27" s="297" t="s">
        <v>885</v>
      </c>
      <c r="C27" s="298" t="s">
        <v>826</v>
      </c>
      <c r="D27" s="299" t="s">
        <v>820</v>
      </c>
      <c r="E27" s="311" t="s">
        <v>886</v>
      </c>
    </row>
    <row r="28" spans="1:5" ht="116.25" customHeight="1" hidden="1">
      <c r="A28" s="310" t="s">
        <v>204</v>
      </c>
      <c r="B28" s="297" t="s">
        <v>887</v>
      </c>
      <c r="C28" s="298" t="s">
        <v>819</v>
      </c>
      <c r="D28" s="299" t="s">
        <v>820</v>
      </c>
      <c r="E28" s="308" t="s">
        <v>818</v>
      </c>
    </row>
    <row r="29" spans="1:5" ht="129.75" customHeight="1">
      <c r="A29" s="310" t="s">
        <v>205</v>
      </c>
      <c r="B29" s="297" t="s">
        <v>888</v>
      </c>
      <c r="C29" s="298" t="s">
        <v>523</v>
      </c>
      <c r="D29" s="299" t="s">
        <v>821</v>
      </c>
      <c r="E29" s="312" t="s">
        <v>889</v>
      </c>
    </row>
    <row r="30" spans="1:5" ht="104.25" customHeight="1">
      <c r="A30" s="309" t="s">
        <v>206</v>
      </c>
      <c r="B30" s="293" t="s">
        <v>829</v>
      </c>
      <c r="C30" s="294" t="s">
        <v>523</v>
      </c>
      <c r="D30" s="295" t="s">
        <v>844</v>
      </c>
      <c r="E30" s="294" t="s">
        <v>565</v>
      </c>
    </row>
    <row r="31" spans="1:5" ht="90" customHeight="1">
      <c r="A31" s="310" t="s">
        <v>207</v>
      </c>
      <c r="B31" s="297" t="s">
        <v>890</v>
      </c>
      <c r="C31" s="298" t="s">
        <v>827</v>
      </c>
      <c r="D31" s="300" t="s">
        <v>838</v>
      </c>
      <c r="E31" s="299" t="s">
        <v>871</v>
      </c>
    </row>
    <row r="32" spans="1:5" ht="86.25" customHeight="1">
      <c r="A32" s="310" t="s">
        <v>208</v>
      </c>
      <c r="B32" s="297" t="s">
        <v>891</v>
      </c>
      <c r="C32" s="298" t="s">
        <v>523</v>
      </c>
      <c r="D32" s="300" t="s">
        <v>540</v>
      </c>
      <c r="E32" s="299" t="s">
        <v>871</v>
      </c>
    </row>
    <row r="33" spans="1:5" ht="90.75" customHeight="1">
      <c r="A33" s="310" t="s">
        <v>209</v>
      </c>
      <c r="B33" s="297" t="s">
        <v>892</v>
      </c>
      <c r="C33" s="298" t="s">
        <v>523</v>
      </c>
      <c r="D33" s="300" t="s">
        <v>840</v>
      </c>
      <c r="E33" s="299" t="s">
        <v>871</v>
      </c>
    </row>
    <row r="34" spans="1:5" ht="122.25" customHeight="1">
      <c r="A34" s="310" t="s">
        <v>210</v>
      </c>
      <c r="B34" s="297" t="s">
        <v>893</v>
      </c>
      <c r="C34" s="298" t="s">
        <v>523</v>
      </c>
      <c r="D34" s="300" t="s">
        <v>842</v>
      </c>
      <c r="E34" s="308" t="s">
        <v>879</v>
      </c>
    </row>
    <row r="35" spans="1:5" ht="176.25" customHeight="1">
      <c r="A35" s="309" t="s">
        <v>218</v>
      </c>
      <c r="B35" s="293" t="s">
        <v>737</v>
      </c>
      <c r="C35" s="294" t="s">
        <v>523</v>
      </c>
      <c r="D35" s="295" t="s">
        <v>740</v>
      </c>
      <c r="E35" s="294" t="s">
        <v>658</v>
      </c>
    </row>
    <row r="36" spans="1:5" ht="128.25" customHeight="1">
      <c r="A36" s="310" t="s">
        <v>219</v>
      </c>
      <c r="B36" s="297" t="s">
        <v>894</v>
      </c>
      <c r="C36" s="298" t="s">
        <v>523</v>
      </c>
      <c r="D36" s="299" t="s">
        <v>741</v>
      </c>
      <c r="E36" s="312" t="s">
        <v>889</v>
      </c>
    </row>
    <row r="37" spans="1:5" ht="130.5" customHeight="1">
      <c r="A37" s="310" t="s">
        <v>279</v>
      </c>
      <c r="B37" s="297" t="s">
        <v>895</v>
      </c>
      <c r="C37" s="298" t="s">
        <v>523</v>
      </c>
      <c r="D37" s="300" t="s">
        <v>742</v>
      </c>
      <c r="E37" s="299" t="s">
        <v>871</v>
      </c>
    </row>
    <row r="38" spans="1:5" ht="126.75" customHeight="1">
      <c r="A38" s="309" t="s">
        <v>220</v>
      </c>
      <c r="B38" s="293" t="s">
        <v>830</v>
      </c>
      <c r="C38" s="294" t="s">
        <v>523</v>
      </c>
      <c r="D38" s="295" t="s">
        <v>864</v>
      </c>
      <c r="E38" s="294" t="s">
        <v>865</v>
      </c>
    </row>
    <row r="39" spans="1:5" ht="123" customHeight="1">
      <c r="A39" s="310" t="s">
        <v>280</v>
      </c>
      <c r="B39" s="297" t="s">
        <v>896</v>
      </c>
      <c r="C39" s="298" t="s">
        <v>523</v>
      </c>
      <c r="D39" s="299" t="s">
        <v>847</v>
      </c>
      <c r="E39" s="312" t="s">
        <v>889</v>
      </c>
    </row>
    <row r="40" spans="1:5" ht="98.25" customHeight="1">
      <c r="A40" s="310" t="s">
        <v>282</v>
      </c>
      <c r="B40" s="297" t="s">
        <v>897</v>
      </c>
      <c r="C40" s="298" t="s">
        <v>523</v>
      </c>
      <c r="D40" s="300" t="s">
        <v>529</v>
      </c>
      <c r="E40" s="299" t="s">
        <v>871</v>
      </c>
    </row>
    <row r="41" spans="1:5" ht="135.75" customHeight="1">
      <c r="A41" s="310" t="s">
        <v>848</v>
      </c>
      <c r="B41" s="297" t="s">
        <v>898</v>
      </c>
      <c r="C41" s="298" t="s">
        <v>523</v>
      </c>
      <c r="D41" s="299" t="s">
        <v>1028</v>
      </c>
      <c r="E41" s="308" t="s">
        <v>879</v>
      </c>
    </row>
    <row r="42" spans="1:5" ht="175.5" customHeight="1">
      <c r="A42" s="309" t="s">
        <v>221</v>
      </c>
      <c r="B42" s="293" t="s">
        <v>794</v>
      </c>
      <c r="C42" s="294" t="s">
        <v>759</v>
      </c>
      <c r="D42" s="295" t="s">
        <v>807</v>
      </c>
      <c r="E42" s="313" t="s">
        <v>808</v>
      </c>
    </row>
    <row r="43" spans="1:5" ht="93.75" customHeight="1">
      <c r="A43" s="310" t="s">
        <v>222</v>
      </c>
      <c r="B43" s="297" t="s">
        <v>899</v>
      </c>
      <c r="C43" s="298" t="s">
        <v>523</v>
      </c>
      <c r="D43" s="300" t="s">
        <v>529</v>
      </c>
      <c r="E43" s="299" t="s">
        <v>871</v>
      </c>
    </row>
    <row r="44" spans="1:5" ht="90.75" customHeight="1">
      <c r="A44" s="310" t="s">
        <v>224</v>
      </c>
      <c r="B44" s="297" t="s">
        <v>900</v>
      </c>
      <c r="C44" s="298" t="s">
        <v>523</v>
      </c>
      <c r="D44" s="300" t="s">
        <v>529</v>
      </c>
      <c r="E44" s="299" t="s">
        <v>871</v>
      </c>
    </row>
    <row r="45" spans="1:5" ht="181.5" customHeight="1">
      <c r="A45" s="310" t="s">
        <v>225</v>
      </c>
      <c r="B45" s="297" t="s">
        <v>901</v>
      </c>
      <c r="C45" s="298" t="s">
        <v>804</v>
      </c>
      <c r="D45" s="299" t="s">
        <v>805</v>
      </c>
      <c r="E45" s="312" t="s">
        <v>902</v>
      </c>
    </row>
    <row r="46" spans="1:5" ht="207" customHeight="1">
      <c r="A46" s="310" t="s">
        <v>226</v>
      </c>
      <c r="B46" s="297" t="s">
        <v>903</v>
      </c>
      <c r="C46" s="298" t="s">
        <v>793</v>
      </c>
      <c r="D46" s="298" t="s">
        <v>806</v>
      </c>
      <c r="E46" s="312" t="s">
        <v>904</v>
      </c>
    </row>
    <row r="47" spans="1:5" ht="153" customHeight="1">
      <c r="A47" s="309" t="s">
        <v>223</v>
      </c>
      <c r="B47" s="293" t="s">
        <v>831</v>
      </c>
      <c r="C47" s="294" t="s">
        <v>832</v>
      </c>
      <c r="D47" s="295" t="s">
        <v>855</v>
      </c>
      <c r="E47" s="304" t="s">
        <v>856</v>
      </c>
    </row>
    <row r="48" spans="1:5" ht="98.25" customHeight="1">
      <c r="A48" s="310" t="s">
        <v>227</v>
      </c>
      <c r="B48" s="297" t="s">
        <v>905</v>
      </c>
      <c r="C48" s="298" t="s">
        <v>523</v>
      </c>
      <c r="D48" s="300" t="s">
        <v>529</v>
      </c>
      <c r="E48" s="299" t="s">
        <v>871</v>
      </c>
    </row>
    <row r="49" spans="1:5" ht="186.75" customHeight="1">
      <c r="A49" s="310" t="s">
        <v>228</v>
      </c>
      <c r="B49" s="297" t="s">
        <v>906</v>
      </c>
      <c r="C49" s="298" t="s">
        <v>833</v>
      </c>
      <c r="D49" s="300" t="s">
        <v>851</v>
      </c>
      <c r="E49" s="314" t="s">
        <v>852</v>
      </c>
    </row>
    <row r="50" spans="1:5" ht="127.5" customHeight="1">
      <c r="A50" s="309" t="s">
        <v>229</v>
      </c>
      <c r="B50" s="293" t="s">
        <v>834</v>
      </c>
      <c r="C50" s="294" t="s">
        <v>523</v>
      </c>
      <c r="D50" s="295" t="s">
        <v>543</v>
      </c>
      <c r="E50" s="294" t="s">
        <v>565</v>
      </c>
    </row>
    <row r="51" spans="1:5" ht="176.25" customHeight="1">
      <c r="A51" s="309" t="s">
        <v>230</v>
      </c>
      <c r="B51" s="293" t="s">
        <v>835</v>
      </c>
      <c r="C51" s="294" t="s">
        <v>648</v>
      </c>
      <c r="D51" s="295" t="s">
        <v>915</v>
      </c>
      <c r="E51" s="294" t="s">
        <v>916</v>
      </c>
    </row>
    <row r="52" spans="1:5" ht="110.25" customHeight="1">
      <c r="A52" s="310" t="s">
        <v>0</v>
      </c>
      <c r="B52" s="297" t="s">
        <v>907</v>
      </c>
      <c r="C52" s="298" t="s">
        <v>648</v>
      </c>
      <c r="D52" s="300" t="s">
        <v>853</v>
      </c>
      <c r="E52" s="299" t="s">
        <v>871</v>
      </c>
    </row>
    <row r="53" spans="1:5" ht="143.25" customHeight="1">
      <c r="A53" s="310" t="s">
        <v>234</v>
      </c>
      <c r="B53" s="297" t="s">
        <v>908</v>
      </c>
      <c r="C53" s="298" t="s">
        <v>523</v>
      </c>
      <c r="D53" s="299" t="s">
        <v>869</v>
      </c>
      <c r="E53" s="308" t="s">
        <v>909</v>
      </c>
    </row>
    <row r="54" spans="1:5" ht="99.75" customHeight="1">
      <c r="A54" s="309" t="s">
        <v>231</v>
      </c>
      <c r="B54" s="293" t="s">
        <v>735</v>
      </c>
      <c r="C54" s="294" t="s">
        <v>648</v>
      </c>
      <c r="D54" s="295" t="s">
        <v>736</v>
      </c>
      <c r="E54" s="294" t="s">
        <v>565</v>
      </c>
    </row>
    <row r="55" spans="1:5" ht="100.5" customHeight="1">
      <c r="A55" s="310" t="s">
        <v>232</v>
      </c>
      <c r="B55" s="297" t="s">
        <v>910</v>
      </c>
      <c r="C55" s="298" t="s">
        <v>648</v>
      </c>
      <c r="D55" s="299" t="s">
        <v>528</v>
      </c>
      <c r="E55" s="298" t="s">
        <v>911</v>
      </c>
    </row>
    <row r="56" spans="1:5" ht="93.75" customHeight="1">
      <c r="A56" s="310" t="s">
        <v>233</v>
      </c>
      <c r="B56" s="297" t="s">
        <v>912</v>
      </c>
      <c r="C56" s="298" t="s">
        <v>523</v>
      </c>
      <c r="D56" s="299" t="s">
        <v>729</v>
      </c>
      <c r="E56" s="298" t="s">
        <v>911</v>
      </c>
    </row>
    <row r="57" spans="1:5" ht="95.25" customHeight="1">
      <c r="A57" s="309" t="s">
        <v>303</v>
      </c>
      <c r="B57" s="293" t="s">
        <v>717</v>
      </c>
      <c r="C57" s="294" t="s">
        <v>523</v>
      </c>
      <c r="D57" s="295" t="s">
        <v>651</v>
      </c>
      <c r="E57" s="294" t="s">
        <v>565</v>
      </c>
    </row>
    <row r="58" spans="1:5" ht="87" customHeight="1">
      <c r="A58" s="310" t="s">
        <v>304</v>
      </c>
      <c r="B58" s="296" t="s">
        <v>913</v>
      </c>
      <c r="C58" s="298" t="s">
        <v>523</v>
      </c>
      <c r="D58" s="299" t="s">
        <v>539</v>
      </c>
      <c r="E58" s="298" t="s">
        <v>911</v>
      </c>
    </row>
    <row r="59" spans="1:5" ht="72.75" customHeight="1">
      <c r="A59" s="310" t="s">
        <v>306</v>
      </c>
      <c r="B59" s="296" t="s">
        <v>914</v>
      </c>
      <c r="C59" s="298" t="s">
        <v>523</v>
      </c>
      <c r="D59" s="299" t="s">
        <v>539</v>
      </c>
      <c r="E59" s="298" t="s">
        <v>911</v>
      </c>
    </row>
    <row r="60" spans="1:5" ht="135.75" customHeight="1">
      <c r="A60" s="309" t="s">
        <v>392</v>
      </c>
      <c r="B60" s="293" t="s">
        <v>726</v>
      </c>
      <c r="C60" s="294" t="s">
        <v>523</v>
      </c>
      <c r="D60" s="295" t="s">
        <v>531</v>
      </c>
      <c r="E60" s="294" t="s">
        <v>565</v>
      </c>
    </row>
    <row r="61" spans="1:5" ht="162" customHeight="1">
      <c r="A61" s="315"/>
      <c r="B61" s="316" t="s">
        <v>176</v>
      </c>
      <c r="C61" s="294" t="s">
        <v>648</v>
      </c>
      <c r="D61" s="304" t="s">
        <v>918</v>
      </c>
      <c r="E61" s="294" t="s">
        <v>919</v>
      </c>
    </row>
    <row r="62" spans="1:3" ht="18">
      <c r="A62" s="95"/>
      <c r="B62" s="19"/>
      <c r="C62" s="19"/>
    </row>
    <row r="63" spans="1:3" ht="18">
      <c r="A63" s="95"/>
      <c r="B63" s="19"/>
      <c r="C63" s="19"/>
    </row>
    <row r="64" spans="1:3" ht="23.25">
      <c r="A64" s="95"/>
      <c r="B64" s="54" t="s">
        <v>345</v>
      </c>
      <c r="C64" s="19"/>
    </row>
    <row r="65" spans="1:3" ht="23.25">
      <c r="A65" s="95"/>
      <c r="B65" s="54" t="s">
        <v>646</v>
      </c>
      <c r="C65" s="19"/>
    </row>
    <row r="66" spans="1:3" ht="23.25">
      <c r="A66" s="95"/>
      <c r="B66" s="54"/>
      <c r="C66" s="19"/>
    </row>
    <row r="67" spans="1:3" ht="18">
      <c r="A67" s="95"/>
      <c r="B67" s="19"/>
      <c r="C67" s="19"/>
    </row>
    <row r="68" spans="1:3" ht="18">
      <c r="A68" s="95"/>
      <c r="B68" s="19"/>
      <c r="C68" s="19"/>
    </row>
    <row r="69" spans="1:3" ht="18">
      <c r="A69" s="95"/>
      <c r="B69" s="19"/>
      <c r="C69" s="19"/>
    </row>
    <row r="70" spans="1:3" ht="18">
      <c r="A70" s="95"/>
      <c r="B70" s="19"/>
      <c r="C70" s="19"/>
    </row>
    <row r="71" spans="1:3" ht="18">
      <c r="A71" s="95"/>
      <c r="B71" s="19"/>
      <c r="C71" s="19"/>
    </row>
    <row r="72" spans="1:3" ht="18">
      <c r="A72" s="95"/>
      <c r="B72" s="19"/>
      <c r="C72" s="19"/>
    </row>
    <row r="73" spans="1:3" ht="18">
      <c r="A73" s="95"/>
      <c r="B73" s="19"/>
      <c r="C73" s="19"/>
    </row>
    <row r="74" spans="1:3" ht="18">
      <c r="A74" s="95"/>
      <c r="B74" s="19"/>
      <c r="C74" s="19"/>
    </row>
    <row r="75" spans="1:3" ht="18">
      <c r="A75" s="95"/>
      <c r="B75" s="19"/>
      <c r="C75" s="19"/>
    </row>
    <row r="76" spans="1:3" ht="18">
      <c r="A76" s="95"/>
      <c r="B76" s="19"/>
      <c r="C76" s="19"/>
    </row>
    <row r="77" spans="1:3" ht="18">
      <c r="A77" s="95"/>
      <c r="B77" s="19"/>
      <c r="C77" s="19"/>
    </row>
    <row r="78" spans="1:3" ht="18">
      <c r="A78" s="95"/>
      <c r="B78" s="19"/>
      <c r="C78" s="19"/>
    </row>
    <row r="79" spans="1:3" ht="18">
      <c r="A79" s="95"/>
      <c r="B79" s="19"/>
      <c r="C79" s="19"/>
    </row>
    <row r="80" spans="1:3" ht="18">
      <c r="A80" s="95"/>
      <c r="B80" s="19"/>
      <c r="C80" s="19"/>
    </row>
    <row r="81" spans="1:3" ht="18">
      <c r="A81" s="95"/>
      <c r="B81" s="19"/>
      <c r="C81" s="19"/>
    </row>
    <row r="82" spans="1:3" ht="18">
      <c r="A82" s="95"/>
      <c r="B82" s="19"/>
      <c r="C82" s="19"/>
    </row>
    <row r="83" spans="1:3" ht="18">
      <c r="A83" s="95"/>
      <c r="B83" s="19"/>
      <c r="C83" s="19"/>
    </row>
    <row r="84" spans="1:3" ht="18">
      <c r="A84" s="95"/>
      <c r="B84" s="19"/>
      <c r="C84" s="19"/>
    </row>
    <row r="85" spans="1:3" ht="18">
      <c r="A85" s="95"/>
      <c r="B85" s="19"/>
      <c r="C85" s="19"/>
    </row>
    <row r="86" spans="1:3" ht="18">
      <c r="A86" s="95"/>
      <c r="B86" s="19"/>
      <c r="C86" s="19"/>
    </row>
    <row r="87" spans="1:3" ht="18">
      <c r="A87" s="95"/>
      <c r="B87" s="19"/>
      <c r="C87" s="19"/>
    </row>
    <row r="88" spans="1:3" ht="18">
      <c r="A88" s="95"/>
      <c r="B88" s="19"/>
      <c r="C88" s="19"/>
    </row>
    <row r="89" spans="1:3" ht="18">
      <c r="A89" s="95"/>
      <c r="B89" s="19"/>
      <c r="C89" s="19"/>
    </row>
    <row r="90" spans="1:3" ht="18">
      <c r="A90" s="95"/>
      <c r="B90" s="19"/>
      <c r="C90" s="19"/>
    </row>
    <row r="91" spans="1:3" ht="18">
      <c r="A91" s="95"/>
      <c r="B91" s="19"/>
      <c r="C91" s="19"/>
    </row>
    <row r="92" spans="1:3" ht="18">
      <c r="A92" s="95"/>
      <c r="B92" s="19"/>
      <c r="C92" s="19"/>
    </row>
    <row r="93" spans="1:3" ht="18">
      <c r="A93" s="95"/>
      <c r="B93" s="19"/>
      <c r="C93" s="19"/>
    </row>
    <row r="94" spans="1:3" ht="18">
      <c r="A94" s="95"/>
      <c r="B94" s="19"/>
      <c r="C94" s="19"/>
    </row>
    <row r="95" spans="1:3" ht="18">
      <c r="A95" s="95"/>
      <c r="B95" s="19"/>
      <c r="C95" s="19"/>
    </row>
    <row r="96" spans="1:3" ht="18">
      <c r="A96" s="95"/>
      <c r="B96" s="19"/>
      <c r="C96" s="19"/>
    </row>
    <row r="97" spans="1:3" ht="18">
      <c r="A97" s="95"/>
      <c r="B97" s="19"/>
      <c r="C97" s="19"/>
    </row>
    <row r="98" spans="1:3" ht="18">
      <c r="A98" s="95"/>
      <c r="B98" s="19"/>
      <c r="C98" s="19"/>
    </row>
    <row r="99" spans="1:3" ht="18">
      <c r="A99" s="95"/>
      <c r="B99" s="19"/>
      <c r="C99" s="19"/>
    </row>
    <row r="100" spans="1:3" ht="18">
      <c r="A100" s="95"/>
      <c r="B100" s="19"/>
      <c r="C100" s="19"/>
    </row>
    <row r="101" spans="1:3" ht="18">
      <c r="A101" s="95"/>
      <c r="B101" s="19"/>
      <c r="C101" s="19"/>
    </row>
    <row r="102" spans="1:3" ht="18">
      <c r="A102" s="95"/>
      <c r="B102" s="19"/>
      <c r="C102" s="19"/>
    </row>
    <row r="103" spans="1:3" ht="18">
      <c r="A103" s="95"/>
      <c r="B103" s="19"/>
      <c r="C103" s="19"/>
    </row>
    <row r="104" spans="1:3" ht="18">
      <c r="A104" s="95"/>
      <c r="B104" s="19"/>
      <c r="C104" s="19"/>
    </row>
    <row r="105" spans="1:3" ht="18">
      <c r="A105" s="95"/>
      <c r="B105" s="19"/>
      <c r="C105" s="19"/>
    </row>
    <row r="106" spans="1:3" ht="18">
      <c r="A106" s="95"/>
      <c r="B106" s="19"/>
      <c r="C106" s="19"/>
    </row>
    <row r="107" spans="1:3" ht="18">
      <c r="A107" s="95"/>
      <c r="B107" s="19"/>
      <c r="C107" s="19"/>
    </row>
    <row r="108" spans="1:3" ht="18">
      <c r="A108" s="95"/>
      <c r="B108" s="19"/>
      <c r="C108" s="19"/>
    </row>
    <row r="109" spans="1:3" ht="18">
      <c r="A109" s="95"/>
      <c r="B109" s="19"/>
      <c r="C109" s="19"/>
    </row>
    <row r="110" spans="1:3" ht="18">
      <c r="A110" s="95"/>
      <c r="B110" s="19"/>
      <c r="C110" s="19"/>
    </row>
    <row r="111" spans="1:3" ht="18">
      <c r="A111" s="95"/>
      <c r="B111" s="19"/>
      <c r="C111" s="19"/>
    </row>
    <row r="112" spans="1:3" ht="18">
      <c r="A112" s="95"/>
      <c r="B112" s="19"/>
      <c r="C112" s="19"/>
    </row>
    <row r="113" spans="1:3" ht="18">
      <c r="A113" s="95"/>
      <c r="B113" s="19"/>
      <c r="C113" s="19"/>
    </row>
    <row r="114" spans="1:3" ht="18">
      <c r="A114" s="95"/>
      <c r="B114" s="19"/>
      <c r="C114" s="19"/>
    </row>
    <row r="115" spans="1:3" ht="18">
      <c r="A115" s="95"/>
      <c r="B115" s="19"/>
      <c r="C115" s="19"/>
    </row>
    <row r="116" spans="1:3" ht="18">
      <c r="A116" s="95"/>
      <c r="B116" s="19"/>
      <c r="C116" s="19"/>
    </row>
    <row r="117" spans="1:3" ht="18">
      <c r="A117" s="95"/>
      <c r="B117" s="19"/>
      <c r="C117" s="19"/>
    </row>
    <row r="118" spans="1:3" ht="18">
      <c r="A118" s="95"/>
      <c r="B118" s="19"/>
      <c r="C118" s="19"/>
    </row>
    <row r="119" spans="1:3" ht="18">
      <c r="A119" s="95"/>
      <c r="B119" s="19"/>
      <c r="C119" s="19"/>
    </row>
    <row r="120" spans="1:3" ht="18">
      <c r="A120" s="95"/>
      <c r="B120" s="19"/>
      <c r="C120" s="19"/>
    </row>
    <row r="121" spans="1:3" ht="18">
      <c r="A121" s="95"/>
      <c r="B121" s="19"/>
      <c r="C121" s="19"/>
    </row>
    <row r="122" spans="1:3" ht="18">
      <c r="A122" s="95"/>
      <c r="B122" s="19"/>
      <c r="C122" s="19"/>
    </row>
    <row r="123" spans="1:3" ht="18">
      <c r="A123" s="95"/>
      <c r="B123" s="19"/>
      <c r="C123" s="19"/>
    </row>
    <row r="124" spans="1:3" ht="18">
      <c r="A124" s="95"/>
      <c r="B124" s="19"/>
      <c r="C124" s="19"/>
    </row>
    <row r="125" spans="1:3" ht="18">
      <c r="A125" s="95"/>
      <c r="B125" s="19"/>
      <c r="C125" s="19"/>
    </row>
    <row r="126" spans="1:3" ht="18">
      <c r="A126" s="95"/>
      <c r="B126" s="19"/>
      <c r="C126" s="19"/>
    </row>
    <row r="127" spans="1:3" ht="18">
      <c r="A127" s="95"/>
      <c r="B127" s="19"/>
      <c r="C127" s="19"/>
    </row>
    <row r="128" spans="1:3" ht="18">
      <c r="A128" s="95"/>
      <c r="B128" s="19"/>
      <c r="C128" s="19"/>
    </row>
    <row r="129" spans="1:3" ht="18">
      <c r="A129" s="95"/>
      <c r="B129" s="19"/>
      <c r="C129" s="19"/>
    </row>
    <row r="130" spans="1:3" ht="18">
      <c r="A130" s="95"/>
      <c r="B130" s="19"/>
      <c r="C130" s="19"/>
    </row>
    <row r="131" spans="1:3" ht="18">
      <c r="A131" s="95"/>
      <c r="B131" s="19"/>
      <c r="C131" s="19"/>
    </row>
    <row r="132" spans="1:3" ht="18">
      <c r="A132" s="95"/>
      <c r="B132" s="19"/>
      <c r="C132" s="19"/>
    </row>
    <row r="133" spans="1:3" ht="18">
      <c r="A133" s="95"/>
      <c r="B133" s="19"/>
      <c r="C133" s="19"/>
    </row>
    <row r="134" spans="1:3" ht="18">
      <c r="A134" s="95"/>
      <c r="B134" s="19"/>
      <c r="C134" s="19"/>
    </row>
    <row r="135" spans="1:3" ht="18">
      <c r="A135" s="95"/>
      <c r="B135" s="19"/>
      <c r="C135" s="19"/>
    </row>
    <row r="136" spans="1:3" ht="18">
      <c r="A136" s="95"/>
      <c r="B136" s="19"/>
      <c r="C136" s="19"/>
    </row>
    <row r="137" spans="1:3" ht="18">
      <c r="A137" s="95"/>
      <c r="B137" s="19"/>
      <c r="C137" s="19"/>
    </row>
    <row r="138" spans="1:3" ht="18">
      <c r="A138" s="95"/>
      <c r="B138" s="19"/>
      <c r="C138" s="19"/>
    </row>
    <row r="139" spans="1:3" ht="18">
      <c r="A139" s="95"/>
      <c r="B139" s="19"/>
      <c r="C139" s="19"/>
    </row>
    <row r="140" spans="1:3" ht="18">
      <c r="A140" s="95"/>
      <c r="B140" s="19"/>
      <c r="C140" s="19"/>
    </row>
    <row r="141" spans="1:3" ht="18">
      <c r="A141" s="95"/>
      <c r="B141" s="19"/>
      <c r="C141" s="19"/>
    </row>
    <row r="142" spans="1:3" ht="18">
      <c r="A142" s="95"/>
      <c r="B142" s="19"/>
      <c r="C142" s="19"/>
    </row>
    <row r="143" spans="1:3" ht="18">
      <c r="A143" s="95"/>
      <c r="B143" s="19"/>
      <c r="C143" s="19"/>
    </row>
    <row r="144" spans="1:3" ht="18">
      <c r="A144" s="95"/>
      <c r="B144" s="19"/>
      <c r="C144" s="19"/>
    </row>
    <row r="145" spans="1:3" ht="18">
      <c r="A145" s="95"/>
      <c r="B145" s="19"/>
      <c r="C145" s="19"/>
    </row>
    <row r="146" spans="1:3" ht="18">
      <c r="A146" s="95"/>
      <c r="B146" s="19"/>
      <c r="C146" s="19"/>
    </row>
    <row r="147" spans="1:3" ht="18">
      <c r="A147" s="95"/>
      <c r="B147" s="19"/>
      <c r="C147" s="19"/>
    </row>
    <row r="148" spans="1:3" ht="18">
      <c r="A148" s="95"/>
      <c r="B148" s="19"/>
      <c r="C148" s="19"/>
    </row>
    <row r="149" spans="1:3" ht="18">
      <c r="A149" s="95"/>
      <c r="B149" s="19"/>
      <c r="C149" s="19"/>
    </row>
    <row r="150" spans="1:3" ht="18">
      <c r="A150" s="95"/>
      <c r="B150" s="19"/>
      <c r="C150" s="19"/>
    </row>
    <row r="151" spans="1:3" ht="18">
      <c r="A151" s="95"/>
      <c r="B151" s="19"/>
      <c r="C151" s="19"/>
    </row>
    <row r="152" spans="1:3" ht="18">
      <c r="A152" s="95"/>
      <c r="B152" s="19"/>
      <c r="C152" s="19"/>
    </row>
    <row r="153" spans="1:3" ht="18">
      <c r="A153" s="95"/>
      <c r="B153" s="19"/>
      <c r="C153" s="19"/>
    </row>
    <row r="154" spans="1:3" ht="18">
      <c r="A154" s="95"/>
      <c r="B154" s="19"/>
      <c r="C154" s="19"/>
    </row>
    <row r="155" spans="1:3" ht="18">
      <c r="A155" s="95"/>
      <c r="B155" s="19"/>
      <c r="C155" s="19"/>
    </row>
    <row r="156" spans="1:3" ht="18">
      <c r="A156" s="95"/>
      <c r="B156" s="19"/>
      <c r="C156" s="19"/>
    </row>
    <row r="157" spans="1:3" ht="18">
      <c r="A157" s="95"/>
      <c r="B157" s="19"/>
      <c r="C157" s="19"/>
    </row>
    <row r="158" spans="1:3" ht="18">
      <c r="A158" s="95"/>
      <c r="B158" s="19"/>
      <c r="C158" s="19"/>
    </row>
    <row r="159" spans="1:3" ht="18">
      <c r="A159" s="95"/>
      <c r="B159" s="19"/>
      <c r="C159" s="19"/>
    </row>
    <row r="160" spans="1:3" ht="18">
      <c r="A160" s="95"/>
      <c r="B160" s="19"/>
      <c r="C160" s="19"/>
    </row>
    <row r="161" spans="1:3" ht="18">
      <c r="A161" s="95"/>
      <c r="B161" s="19"/>
      <c r="C161" s="19"/>
    </row>
    <row r="162" spans="1:3" ht="18">
      <c r="A162" s="95"/>
      <c r="B162" s="19"/>
      <c r="C162" s="19"/>
    </row>
    <row r="163" spans="1:3" ht="18">
      <c r="A163" s="95"/>
      <c r="B163" s="19"/>
      <c r="C163" s="19"/>
    </row>
    <row r="164" spans="1:3" ht="18">
      <c r="A164" s="95"/>
      <c r="B164" s="19"/>
      <c r="C164" s="19"/>
    </row>
    <row r="165" spans="1:3" ht="18">
      <c r="A165" s="95"/>
      <c r="B165" s="19"/>
      <c r="C165" s="19"/>
    </row>
    <row r="166" spans="1:3" ht="18">
      <c r="A166" s="95"/>
      <c r="B166" s="19"/>
      <c r="C166" s="19"/>
    </row>
    <row r="167" spans="1:3" ht="18">
      <c r="A167" s="95"/>
      <c r="B167" s="19"/>
      <c r="C167" s="19"/>
    </row>
    <row r="168" spans="1:3" ht="18">
      <c r="A168" s="95"/>
      <c r="B168" s="19"/>
      <c r="C168" s="19"/>
    </row>
    <row r="169" spans="1:3" ht="18">
      <c r="A169" s="95"/>
      <c r="B169" s="19"/>
      <c r="C169" s="19"/>
    </row>
    <row r="170" spans="1:3" ht="18">
      <c r="A170" s="95"/>
      <c r="B170" s="19"/>
      <c r="C170" s="19"/>
    </row>
    <row r="171" spans="1:3" ht="18">
      <c r="A171" s="95"/>
      <c r="B171" s="19"/>
      <c r="C171" s="19"/>
    </row>
    <row r="172" spans="1:3" ht="18">
      <c r="A172" s="95"/>
      <c r="B172" s="19"/>
      <c r="C172" s="19"/>
    </row>
    <row r="173" spans="1:3" ht="18">
      <c r="A173" s="95"/>
      <c r="B173" s="19"/>
      <c r="C173" s="19"/>
    </row>
    <row r="174" spans="1:3" ht="18">
      <c r="A174" s="95"/>
      <c r="B174" s="19"/>
      <c r="C174" s="19"/>
    </row>
    <row r="175" spans="1:3" ht="18">
      <c r="A175" s="95"/>
      <c r="B175" s="19"/>
      <c r="C175" s="19"/>
    </row>
    <row r="176" spans="1:3" ht="18">
      <c r="A176" s="95"/>
      <c r="B176" s="19"/>
      <c r="C176" s="19"/>
    </row>
    <row r="177" spans="1:3" ht="18">
      <c r="A177" s="95"/>
      <c r="B177" s="19"/>
      <c r="C177" s="19"/>
    </row>
    <row r="178" spans="1:3" ht="18">
      <c r="A178" s="95"/>
      <c r="B178" s="19"/>
      <c r="C178" s="19"/>
    </row>
    <row r="179" spans="1:3" ht="18">
      <c r="A179" s="95"/>
      <c r="B179" s="19"/>
      <c r="C179" s="19"/>
    </row>
    <row r="180" spans="1:3" ht="18">
      <c r="A180" s="95"/>
      <c r="B180" s="19"/>
      <c r="C180" s="19"/>
    </row>
    <row r="181" spans="1:3" ht="18">
      <c r="A181" s="95"/>
      <c r="B181" s="19"/>
      <c r="C181" s="19"/>
    </row>
    <row r="182" spans="1:3" ht="18">
      <c r="A182" s="95"/>
      <c r="B182" s="19"/>
      <c r="C182" s="19"/>
    </row>
    <row r="183" spans="1:3" ht="18">
      <c r="A183" s="95"/>
      <c r="B183" s="19"/>
      <c r="C183" s="19"/>
    </row>
    <row r="184" spans="1:3" ht="18">
      <c r="A184" s="95"/>
      <c r="B184" s="19"/>
      <c r="C184" s="19"/>
    </row>
    <row r="185" spans="1:3" ht="18">
      <c r="A185" s="95"/>
      <c r="B185" s="19"/>
      <c r="C185" s="19"/>
    </row>
    <row r="186" spans="1:3" ht="18">
      <c r="A186" s="95"/>
      <c r="B186" s="19"/>
      <c r="C186" s="19"/>
    </row>
    <row r="187" spans="1:3" ht="18">
      <c r="A187" s="95"/>
      <c r="B187" s="19"/>
      <c r="C187" s="19"/>
    </row>
    <row r="188" spans="1:3" ht="18">
      <c r="A188" s="95"/>
      <c r="B188" s="19"/>
      <c r="C188" s="19"/>
    </row>
    <row r="189" spans="1:3" ht="18">
      <c r="A189" s="95"/>
      <c r="B189" s="19"/>
      <c r="C189" s="19"/>
    </row>
    <row r="190" spans="1:3" ht="18">
      <c r="A190" s="95"/>
      <c r="B190" s="19"/>
      <c r="C190" s="19"/>
    </row>
    <row r="191" spans="1:3" ht="18">
      <c r="A191" s="95"/>
      <c r="B191" s="19"/>
      <c r="C191" s="19"/>
    </row>
    <row r="192" spans="1:3" ht="18">
      <c r="A192" s="95"/>
      <c r="B192" s="19"/>
      <c r="C192" s="19"/>
    </row>
    <row r="193" spans="1:3" ht="18">
      <c r="A193" s="95"/>
      <c r="B193" s="19"/>
      <c r="C193" s="19"/>
    </row>
    <row r="194" spans="1:3" ht="18">
      <c r="A194" s="95"/>
      <c r="B194" s="19"/>
      <c r="C194" s="19"/>
    </row>
    <row r="195" spans="1:3" ht="18">
      <c r="A195" s="95"/>
      <c r="B195" s="19"/>
      <c r="C195" s="19"/>
    </row>
    <row r="196" spans="1:3" ht="18">
      <c r="A196" s="95"/>
      <c r="B196" s="19"/>
      <c r="C196" s="19"/>
    </row>
    <row r="197" spans="1:3" ht="18">
      <c r="A197" s="95"/>
      <c r="B197" s="19"/>
      <c r="C197" s="19"/>
    </row>
    <row r="198" spans="1:3" ht="18">
      <c r="A198" s="95"/>
      <c r="B198" s="19"/>
      <c r="C198" s="19"/>
    </row>
    <row r="199" spans="1:3" ht="18">
      <c r="A199" s="95"/>
      <c r="B199" s="19"/>
      <c r="C199" s="19"/>
    </row>
    <row r="200" spans="1:3" ht="18">
      <c r="A200" s="95"/>
      <c r="B200" s="19"/>
      <c r="C200" s="19"/>
    </row>
    <row r="201" spans="1:3" ht="18">
      <c r="A201" s="95"/>
      <c r="B201" s="19"/>
      <c r="C201" s="19"/>
    </row>
    <row r="202" spans="1:3" ht="18">
      <c r="A202" s="95"/>
      <c r="B202" s="19"/>
      <c r="C202" s="19"/>
    </row>
    <row r="203" spans="1:3" ht="18">
      <c r="A203" s="95"/>
      <c r="B203" s="19"/>
      <c r="C203" s="19"/>
    </row>
    <row r="204" spans="1:3" ht="18">
      <c r="A204" s="95"/>
      <c r="B204" s="19"/>
      <c r="C204" s="19"/>
    </row>
    <row r="205" spans="1:3" ht="18">
      <c r="A205" s="95"/>
      <c r="B205" s="19"/>
      <c r="C205" s="19"/>
    </row>
    <row r="206" spans="1:3" ht="18">
      <c r="A206" s="95"/>
      <c r="B206" s="19"/>
      <c r="C206" s="19"/>
    </row>
    <row r="207" spans="1:3" ht="18">
      <c r="A207" s="95"/>
      <c r="B207" s="19"/>
      <c r="C207" s="19"/>
    </row>
    <row r="208" spans="1:3" ht="18">
      <c r="A208" s="95"/>
      <c r="B208" s="19"/>
      <c r="C208" s="19"/>
    </row>
    <row r="209" spans="1:3" ht="18">
      <c r="A209" s="95"/>
      <c r="B209" s="19"/>
      <c r="C209" s="19"/>
    </row>
    <row r="210" spans="1:3" ht="18">
      <c r="A210" s="95"/>
      <c r="B210" s="19"/>
      <c r="C210" s="19"/>
    </row>
    <row r="211" spans="1:3" ht="18">
      <c r="A211" s="95"/>
      <c r="B211" s="19"/>
      <c r="C211" s="19"/>
    </row>
    <row r="212" spans="1:3" ht="18">
      <c r="A212" s="95"/>
      <c r="B212" s="19"/>
      <c r="C212" s="19"/>
    </row>
    <row r="213" spans="1:3" ht="18">
      <c r="A213" s="95"/>
      <c r="B213" s="19"/>
      <c r="C213" s="19"/>
    </row>
    <row r="214" spans="1:3" ht="18">
      <c r="A214" s="95"/>
      <c r="B214" s="19"/>
      <c r="C214" s="19"/>
    </row>
    <row r="215" spans="1:3" ht="18">
      <c r="A215" s="95"/>
      <c r="B215" s="19"/>
      <c r="C215" s="19"/>
    </row>
    <row r="216" spans="1:2" ht="18">
      <c r="A216" s="95"/>
      <c r="B216" s="19"/>
    </row>
    <row r="217" spans="1:2" ht="18">
      <c r="A217" s="95"/>
      <c r="B217" s="19"/>
    </row>
    <row r="218" spans="1:2" ht="18">
      <c r="A218" s="95"/>
      <c r="B218" s="19"/>
    </row>
    <row r="219" spans="1:2" ht="18">
      <c r="A219" s="95"/>
      <c r="B219" s="19"/>
    </row>
    <row r="220" spans="1:2" ht="18">
      <c r="A220" s="95"/>
      <c r="B220" s="19"/>
    </row>
    <row r="221" spans="1:2" ht="18">
      <c r="A221" s="95"/>
      <c r="B221" s="19"/>
    </row>
    <row r="222" spans="1:2" ht="18">
      <c r="A222" s="95"/>
      <c r="B222" s="19"/>
    </row>
    <row r="223" spans="1:2" ht="18">
      <c r="A223" s="95"/>
      <c r="B223" s="19"/>
    </row>
    <row r="224" spans="1:2" ht="18">
      <c r="A224" s="95"/>
      <c r="B224" s="19"/>
    </row>
    <row r="225" spans="1:2" ht="18">
      <c r="A225" s="95"/>
      <c r="B225" s="19"/>
    </row>
    <row r="226" spans="1:2" ht="18">
      <c r="A226" s="95"/>
      <c r="B226" s="19"/>
    </row>
    <row r="227" spans="1:2" ht="18">
      <c r="A227" s="95"/>
      <c r="B227" s="19"/>
    </row>
    <row r="228" spans="1:2" ht="18">
      <c r="A228" s="95"/>
      <c r="B228" s="19"/>
    </row>
    <row r="229" spans="1:2" ht="18">
      <c r="A229" s="95"/>
      <c r="B229" s="19"/>
    </row>
    <row r="230" spans="1:2" ht="18">
      <c r="A230" s="95"/>
      <c r="B230" s="19"/>
    </row>
    <row r="231" spans="1:2" ht="18">
      <c r="A231" s="95"/>
      <c r="B231" s="19"/>
    </row>
    <row r="232" spans="1:2" ht="18">
      <c r="A232" s="95"/>
      <c r="B232" s="19"/>
    </row>
    <row r="233" spans="1:2" ht="18">
      <c r="A233" s="95"/>
      <c r="B233" s="19"/>
    </row>
    <row r="234" spans="1:2" ht="18">
      <c r="A234" s="95"/>
      <c r="B234" s="19"/>
    </row>
    <row r="235" spans="1:2" ht="18">
      <c r="A235" s="95"/>
      <c r="B235" s="19"/>
    </row>
    <row r="236" spans="1:2" ht="18">
      <c r="A236" s="95"/>
      <c r="B236" s="19"/>
    </row>
    <row r="237" spans="1:2" ht="18">
      <c r="A237" s="95"/>
      <c r="B237" s="19"/>
    </row>
    <row r="238" spans="1:2" ht="18">
      <c r="A238" s="95"/>
      <c r="B238" s="19"/>
    </row>
    <row r="239" spans="1:2" ht="18">
      <c r="A239" s="95"/>
      <c r="B239" s="19"/>
    </row>
    <row r="240" spans="1:2" ht="18">
      <c r="A240" s="95"/>
      <c r="B240" s="19"/>
    </row>
    <row r="241" spans="1:2" ht="18">
      <c r="A241" s="95"/>
      <c r="B241" s="19"/>
    </row>
    <row r="242" spans="1:2" ht="18">
      <c r="A242" s="95"/>
      <c r="B242" s="19"/>
    </row>
    <row r="243" spans="1:2" ht="18">
      <c r="A243" s="95"/>
      <c r="B243" s="19"/>
    </row>
    <row r="244" spans="1:2" ht="18">
      <c r="A244" s="95"/>
      <c r="B244" s="19"/>
    </row>
    <row r="245" spans="1:2" ht="18">
      <c r="A245" s="95"/>
      <c r="B245" s="19"/>
    </row>
    <row r="246" spans="1:2" ht="18">
      <c r="A246" s="95"/>
      <c r="B246" s="19"/>
    </row>
    <row r="247" spans="1:2" ht="18">
      <c r="A247" s="95"/>
      <c r="B247" s="19"/>
    </row>
    <row r="248" spans="1:2" ht="18">
      <c r="A248" s="95"/>
      <c r="B248" s="19"/>
    </row>
    <row r="249" spans="1:2" ht="18">
      <c r="A249" s="95"/>
      <c r="B249" s="19"/>
    </row>
    <row r="250" spans="1:2" ht="18">
      <c r="A250" s="95"/>
      <c r="B250" s="19"/>
    </row>
    <row r="251" spans="1:2" ht="18">
      <c r="A251" s="95"/>
      <c r="B251" s="19"/>
    </row>
    <row r="252" spans="1:2" ht="18">
      <c r="A252" s="95"/>
      <c r="B252" s="19"/>
    </row>
    <row r="253" spans="1:2" ht="18">
      <c r="A253" s="95"/>
      <c r="B253" s="19"/>
    </row>
    <row r="254" spans="1:2" ht="18">
      <c r="A254" s="95"/>
      <c r="B254" s="19"/>
    </row>
    <row r="255" spans="1:2" ht="18">
      <c r="A255" s="95"/>
      <c r="B255" s="19"/>
    </row>
    <row r="256" spans="1:2" ht="18">
      <c r="A256" s="95"/>
      <c r="B256" s="19"/>
    </row>
    <row r="257" spans="1:2" ht="18">
      <c r="A257" s="95"/>
      <c r="B257" s="19"/>
    </row>
    <row r="258" spans="1:2" ht="18">
      <c r="A258" s="95"/>
      <c r="B258" s="19"/>
    </row>
    <row r="259" spans="1:2" ht="18">
      <c r="A259" s="95"/>
      <c r="B259" s="19"/>
    </row>
    <row r="260" spans="1:2" ht="18">
      <c r="A260" s="95"/>
      <c r="B260" s="19"/>
    </row>
    <row r="261" spans="1:2" ht="18">
      <c r="A261" s="95"/>
      <c r="B261" s="19"/>
    </row>
    <row r="262" spans="1:2" ht="18">
      <c r="A262" s="95"/>
      <c r="B262" s="19"/>
    </row>
    <row r="263" spans="1:2" ht="18">
      <c r="A263" s="95"/>
      <c r="B263" s="19"/>
    </row>
    <row r="264" spans="1:2" ht="18">
      <c r="A264" s="95"/>
      <c r="B264" s="19"/>
    </row>
    <row r="265" spans="1:2" ht="18">
      <c r="A265" s="95"/>
      <c r="B265" s="19"/>
    </row>
    <row r="266" spans="1:2" ht="18">
      <c r="A266" s="95"/>
      <c r="B266" s="19"/>
    </row>
    <row r="267" spans="1:2" ht="18">
      <c r="A267" s="95"/>
      <c r="B267" s="19"/>
    </row>
    <row r="268" spans="1:2" ht="18">
      <c r="A268" s="95"/>
      <c r="B268" s="19"/>
    </row>
    <row r="269" spans="1:2" ht="18">
      <c r="A269" s="95"/>
      <c r="B269" s="19"/>
    </row>
    <row r="270" spans="1:2" ht="18">
      <c r="A270" s="95"/>
      <c r="B270" s="19"/>
    </row>
    <row r="271" spans="1:2" ht="18">
      <c r="A271" s="95"/>
      <c r="B271" s="19"/>
    </row>
    <row r="272" spans="1:2" ht="18">
      <c r="A272" s="95"/>
      <c r="B272" s="19"/>
    </row>
    <row r="273" spans="1:2" ht="18">
      <c r="A273" s="95"/>
      <c r="B273" s="19"/>
    </row>
    <row r="274" spans="1:2" ht="18">
      <c r="A274" s="95"/>
      <c r="B274" s="19"/>
    </row>
    <row r="275" spans="1:2" ht="18">
      <c r="A275" s="95"/>
      <c r="B275" s="19"/>
    </row>
    <row r="276" spans="1:2" ht="18">
      <c r="A276" s="95"/>
      <c r="B276" s="19"/>
    </row>
    <row r="277" spans="1:2" ht="18">
      <c r="A277" s="95"/>
      <c r="B277" s="19"/>
    </row>
    <row r="278" spans="1:2" ht="18">
      <c r="A278" s="95"/>
      <c r="B278" s="19"/>
    </row>
    <row r="279" spans="1:2" ht="18">
      <c r="A279" s="95"/>
      <c r="B279" s="19"/>
    </row>
    <row r="280" spans="1:2" ht="18">
      <c r="A280" s="95"/>
      <c r="B280" s="19"/>
    </row>
    <row r="281" spans="1:2" ht="18">
      <c r="A281" s="95"/>
      <c r="B281" s="19"/>
    </row>
    <row r="282" spans="1:2" ht="18">
      <c r="A282" s="95"/>
      <c r="B282" s="19"/>
    </row>
    <row r="283" spans="1:2" ht="18">
      <c r="A283" s="95"/>
      <c r="B283" s="19"/>
    </row>
    <row r="284" spans="1:2" ht="18">
      <c r="A284" s="95"/>
      <c r="B284" s="19"/>
    </row>
    <row r="285" spans="1:2" ht="18">
      <c r="A285" s="95"/>
      <c r="B285" s="19"/>
    </row>
    <row r="286" spans="1:2" ht="18">
      <c r="A286" s="95"/>
      <c r="B286" s="19"/>
    </row>
    <row r="287" spans="1:2" ht="18">
      <c r="A287" s="95"/>
      <c r="B287" s="19"/>
    </row>
    <row r="288" spans="1:2" ht="18">
      <c r="A288" s="95"/>
      <c r="B288" s="19"/>
    </row>
    <row r="289" spans="1:2" ht="18">
      <c r="A289" s="95"/>
      <c r="B289" s="19"/>
    </row>
    <row r="290" spans="1:2" ht="18">
      <c r="A290" s="95"/>
      <c r="B290" s="19"/>
    </row>
    <row r="291" spans="1:2" ht="18">
      <c r="A291" s="95"/>
      <c r="B291" s="19"/>
    </row>
    <row r="292" spans="1:2" ht="18">
      <c r="A292" s="95"/>
      <c r="B292" s="19"/>
    </row>
    <row r="293" spans="1:2" ht="18">
      <c r="A293" s="95"/>
      <c r="B293" s="19"/>
    </row>
    <row r="294" spans="1:2" ht="18">
      <c r="A294" s="95"/>
      <c r="B294" s="19"/>
    </row>
    <row r="295" spans="1:2" ht="18">
      <c r="A295" s="95"/>
      <c r="B295" s="19"/>
    </row>
    <row r="296" spans="1:2" ht="18">
      <c r="A296" s="95"/>
      <c r="B296" s="19"/>
    </row>
    <row r="297" spans="1:2" ht="18">
      <c r="A297" s="95"/>
      <c r="B297" s="19"/>
    </row>
    <row r="298" spans="1:2" ht="18">
      <c r="A298" s="95"/>
      <c r="B298" s="19"/>
    </row>
    <row r="299" spans="1:2" ht="18">
      <c r="A299" s="95"/>
      <c r="B299" s="19"/>
    </row>
    <row r="300" spans="1:2" ht="18">
      <c r="A300" s="95"/>
      <c r="B300" s="19"/>
    </row>
    <row r="301" spans="1:2" ht="18">
      <c r="A301" s="95"/>
      <c r="B301" s="19"/>
    </row>
    <row r="302" spans="1:2" ht="18">
      <c r="A302" s="95"/>
      <c r="B302" s="19"/>
    </row>
    <row r="303" spans="1:2" ht="18">
      <c r="A303" s="95"/>
      <c r="B303" s="19"/>
    </row>
    <row r="304" spans="1:2" ht="18">
      <c r="A304" s="95"/>
      <c r="B304" s="19"/>
    </row>
    <row r="305" spans="1:2" ht="18">
      <c r="A305" s="95"/>
      <c r="B305" s="19"/>
    </row>
    <row r="306" spans="1:2" ht="18">
      <c r="A306" s="95"/>
      <c r="B306" s="19"/>
    </row>
    <row r="307" spans="1:2" ht="18">
      <c r="A307" s="95"/>
      <c r="B307" s="19"/>
    </row>
    <row r="308" spans="1:2" ht="18">
      <c r="A308" s="95"/>
      <c r="B308" s="19"/>
    </row>
    <row r="309" spans="1:2" ht="18">
      <c r="A309" s="95"/>
      <c r="B309" s="19"/>
    </row>
    <row r="310" spans="1:2" ht="18">
      <c r="A310" s="95"/>
      <c r="B310" s="19"/>
    </row>
    <row r="311" spans="1:2" ht="18">
      <c r="A311" s="95"/>
      <c r="B311" s="19"/>
    </row>
    <row r="312" spans="1:2" ht="18">
      <c r="A312" s="95"/>
      <c r="B312" s="19"/>
    </row>
    <row r="313" spans="1:2" ht="18">
      <c r="A313" s="95"/>
      <c r="B313" s="19"/>
    </row>
    <row r="314" spans="1:2" ht="18">
      <c r="A314" s="95"/>
      <c r="B314" s="19"/>
    </row>
    <row r="315" spans="1:2" ht="18">
      <c r="A315" s="95"/>
      <c r="B315" s="19"/>
    </row>
    <row r="316" spans="1:2" ht="18">
      <c r="A316" s="95"/>
      <c r="B316" s="19"/>
    </row>
    <row r="317" spans="1:2" ht="18">
      <c r="A317" s="95"/>
      <c r="B317" s="19"/>
    </row>
    <row r="318" spans="1:2" ht="18">
      <c r="A318" s="95"/>
      <c r="B318" s="19"/>
    </row>
    <row r="319" spans="1:2" ht="18">
      <c r="A319" s="95"/>
      <c r="B319" s="19"/>
    </row>
    <row r="320" spans="1:2" ht="18">
      <c r="A320" s="95"/>
      <c r="B320" s="19"/>
    </row>
    <row r="321" spans="1:2" ht="18">
      <c r="A321" s="95"/>
      <c r="B321" s="19"/>
    </row>
    <row r="322" spans="1:2" ht="18">
      <c r="A322" s="95"/>
      <c r="B322" s="19"/>
    </row>
    <row r="323" spans="1:2" ht="18">
      <c r="A323" s="95"/>
      <c r="B323" s="19"/>
    </row>
    <row r="324" spans="1:2" ht="18">
      <c r="A324" s="95"/>
      <c r="B324" s="19"/>
    </row>
    <row r="325" spans="1:2" ht="18">
      <c r="A325" s="95"/>
      <c r="B325" s="19"/>
    </row>
    <row r="326" spans="1:2" ht="18">
      <c r="A326" s="95"/>
      <c r="B326" s="19"/>
    </row>
    <row r="327" spans="1:2" ht="18">
      <c r="A327" s="95"/>
      <c r="B327" s="19"/>
    </row>
    <row r="328" spans="1:2" ht="18">
      <c r="A328" s="95"/>
      <c r="B328" s="19"/>
    </row>
    <row r="329" spans="1:2" ht="18">
      <c r="A329" s="95"/>
      <c r="B329" s="19"/>
    </row>
    <row r="330" spans="1:2" ht="18">
      <c r="A330" s="95"/>
      <c r="B330" s="19"/>
    </row>
    <row r="331" spans="1:2" ht="18">
      <c r="A331" s="95"/>
      <c r="B331" s="19"/>
    </row>
    <row r="332" spans="1:2" ht="18">
      <c r="A332" s="95"/>
      <c r="B332" s="19"/>
    </row>
    <row r="333" spans="1:2" ht="18">
      <c r="A333" s="95"/>
      <c r="B333" s="19"/>
    </row>
    <row r="334" spans="1:2" ht="18">
      <c r="A334" s="95"/>
      <c r="B334" s="19"/>
    </row>
    <row r="335" spans="1:2" ht="18">
      <c r="A335" s="95"/>
      <c r="B335" s="19"/>
    </row>
    <row r="336" spans="1:2" ht="18">
      <c r="A336" s="95"/>
      <c r="B336" s="19"/>
    </row>
    <row r="337" spans="1:2" ht="18">
      <c r="A337" s="95"/>
      <c r="B337" s="19"/>
    </row>
    <row r="338" spans="1:2" ht="18">
      <c r="A338" s="95"/>
      <c r="B338" s="19"/>
    </row>
    <row r="339" spans="1:2" ht="18">
      <c r="A339" s="95"/>
      <c r="B339" s="19"/>
    </row>
    <row r="340" spans="1:2" ht="18">
      <c r="A340" s="95"/>
      <c r="B340" s="19"/>
    </row>
    <row r="341" spans="1:2" ht="18">
      <c r="A341" s="95"/>
      <c r="B341" s="19"/>
    </row>
    <row r="342" spans="1:2" ht="18">
      <c r="A342" s="95"/>
      <c r="B342" s="19"/>
    </row>
    <row r="343" spans="1:2" ht="18">
      <c r="A343" s="95"/>
      <c r="B343" s="19"/>
    </row>
    <row r="344" spans="1:2" ht="18">
      <c r="A344" s="95"/>
      <c r="B344" s="19"/>
    </row>
    <row r="345" spans="1:2" ht="18">
      <c r="A345" s="95"/>
      <c r="B345" s="19"/>
    </row>
    <row r="346" spans="1:2" ht="18">
      <c r="A346" s="95"/>
      <c r="B346" s="19"/>
    </row>
    <row r="347" spans="1:2" ht="18">
      <c r="A347" s="95"/>
      <c r="B347" s="19"/>
    </row>
    <row r="348" spans="1:2" ht="18">
      <c r="A348" s="95"/>
      <c r="B348" s="19"/>
    </row>
    <row r="349" spans="1:2" ht="18">
      <c r="A349" s="95"/>
      <c r="B349" s="19"/>
    </row>
    <row r="350" spans="1:2" ht="18">
      <c r="A350" s="95"/>
      <c r="B350" s="19"/>
    </row>
    <row r="351" spans="1:2" ht="18">
      <c r="A351" s="95"/>
      <c r="B351" s="19"/>
    </row>
    <row r="352" spans="1:2" ht="18">
      <c r="A352" s="95"/>
      <c r="B352" s="19"/>
    </row>
    <row r="353" spans="1:2" ht="18">
      <c r="A353" s="95"/>
      <c r="B353" s="19"/>
    </row>
    <row r="354" spans="1:2" ht="18">
      <c r="A354" s="95"/>
      <c r="B354" s="19"/>
    </row>
    <row r="355" spans="1:2" ht="18">
      <c r="A355" s="95"/>
      <c r="B355" s="19"/>
    </row>
    <row r="356" spans="1:2" ht="18">
      <c r="A356" s="95"/>
      <c r="B356" s="19"/>
    </row>
    <row r="357" spans="1:2" ht="18">
      <c r="A357" s="95"/>
      <c r="B357" s="19"/>
    </row>
    <row r="358" spans="1:2" ht="18">
      <c r="A358" s="95"/>
      <c r="B358" s="19"/>
    </row>
    <row r="359" spans="1:2" ht="18">
      <c r="A359" s="95"/>
      <c r="B359" s="19"/>
    </row>
    <row r="360" spans="1:2" ht="18">
      <c r="A360" s="95"/>
      <c r="B360" s="19"/>
    </row>
    <row r="361" spans="1:2" ht="18">
      <c r="A361" s="95"/>
      <c r="B361" s="19"/>
    </row>
    <row r="362" spans="1:2" ht="18">
      <c r="A362" s="95"/>
      <c r="B362" s="19"/>
    </row>
    <row r="363" spans="1:2" ht="18">
      <c r="A363" s="95"/>
      <c r="B363" s="19"/>
    </row>
    <row r="364" spans="1:2" ht="18">
      <c r="A364" s="95"/>
      <c r="B364" s="19"/>
    </row>
    <row r="365" spans="1:2" ht="18">
      <c r="A365" s="95"/>
      <c r="B365" s="19"/>
    </row>
    <row r="366" spans="1:2" ht="18">
      <c r="A366" s="95"/>
      <c r="B366" s="19"/>
    </row>
    <row r="367" spans="1:2" ht="18">
      <c r="A367" s="95"/>
      <c r="B367" s="19"/>
    </row>
    <row r="368" spans="1:2" ht="18">
      <c r="A368" s="95"/>
      <c r="B368" s="19"/>
    </row>
    <row r="369" spans="1:2" ht="18">
      <c r="A369" s="95"/>
      <c r="B369" s="19"/>
    </row>
    <row r="370" spans="1:2" ht="18">
      <c r="A370" s="95"/>
      <c r="B370" s="19"/>
    </row>
    <row r="371" spans="1:2" ht="18">
      <c r="A371" s="95"/>
      <c r="B371" s="19"/>
    </row>
    <row r="372" spans="1:2" ht="18">
      <c r="A372" s="95"/>
      <c r="B372" s="19"/>
    </row>
    <row r="373" spans="1:2" ht="18">
      <c r="A373" s="95"/>
      <c r="B373" s="19"/>
    </row>
    <row r="374" spans="1:2" ht="18">
      <c r="A374" s="95"/>
      <c r="B374" s="19"/>
    </row>
    <row r="375" spans="1:2" ht="18">
      <c r="A375" s="95"/>
      <c r="B375" s="19"/>
    </row>
    <row r="376" spans="1:2" ht="18">
      <c r="A376" s="95"/>
      <c r="B376" s="19"/>
    </row>
    <row r="377" spans="1:2" ht="18">
      <c r="A377" s="95"/>
      <c r="B377" s="19"/>
    </row>
    <row r="378" spans="1:2" ht="18">
      <c r="A378" s="95"/>
      <c r="B378" s="19"/>
    </row>
    <row r="379" spans="1:2" ht="18">
      <c r="A379" s="95"/>
      <c r="B379" s="19"/>
    </row>
    <row r="380" spans="1:2" ht="18">
      <c r="A380" s="95"/>
      <c r="B380" s="19"/>
    </row>
    <row r="381" spans="1:2" ht="18">
      <c r="A381" s="95"/>
      <c r="B381" s="19"/>
    </row>
    <row r="382" spans="1:2" ht="18">
      <c r="A382" s="95"/>
      <c r="B382" s="19"/>
    </row>
    <row r="383" spans="1:2" ht="18">
      <c r="A383" s="95"/>
      <c r="B383" s="19"/>
    </row>
    <row r="384" spans="1:2" ht="18">
      <c r="A384" s="95"/>
      <c r="B384" s="19"/>
    </row>
    <row r="385" spans="1:2" ht="18">
      <c r="A385" s="95"/>
      <c r="B385" s="19"/>
    </row>
    <row r="386" spans="1:2" ht="18">
      <c r="A386" s="95"/>
      <c r="B386" s="19"/>
    </row>
    <row r="387" spans="1:2" ht="18">
      <c r="A387" s="95"/>
      <c r="B387" s="19"/>
    </row>
    <row r="388" spans="1:2" ht="18">
      <c r="A388" s="95"/>
      <c r="B388" s="19"/>
    </row>
    <row r="389" spans="1:2" ht="18">
      <c r="A389" s="95"/>
      <c r="B389" s="19"/>
    </row>
    <row r="390" spans="1:2" ht="18">
      <c r="A390" s="95"/>
      <c r="B390" s="19"/>
    </row>
    <row r="391" spans="1:2" ht="18">
      <c r="A391" s="95"/>
      <c r="B391" s="19"/>
    </row>
    <row r="392" spans="1:2" ht="18">
      <c r="A392" s="95"/>
      <c r="B392" s="19"/>
    </row>
    <row r="393" spans="1:2" ht="18">
      <c r="A393" s="95"/>
      <c r="B393" s="19"/>
    </row>
    <row r="394" spans="1:2" ht="18">
      <c r="A394" s="95"/>
      <c r="B394" s="19"/>
    </row>
    <row r="395" spans="1:2" ht="18">
      <c r="A395" s="95"/>
      <c r="B395" s="19"/>
    </row>
    <row r="396" spans="1:2" ht="18">
      <c r="A396" s="95"/>
      <c r="B396" s="19"/>
    </row>
    <row r="397" spans="1:2" ht="18">
      <c r="A397" s="95"/>
      <c r="B397" s="19"/>
    </row>
    <row r="398" spans="1:2" ht="18">
      <c r="A398" s="95"/>
      <c r="B398" s="19"/>
    </row>
    <row r="399" spans="1:2" ht="18">
      <c r="A399" s="95"/>
      <c r="B399" s="19"/>
    </row>
    <row r="400" spans="1:2" ht="18">
      <c r="A400" s="95"/>
      <c r="B400" s="19"/>
    </row>
    <row r="401" spans="1:2" ht="18">
      <c r="A401" s="95"/>
      <c r="B401" s="19"/>
    </row>
    <row r="402" spans="1:2" ht="18">
      <c r="A402" s="95"/>
      <c r="B402" s="19"/>
    </row>
    <row r="403" spans="1:2" ht="18">
      <c r="A403" s="95"/>
      <c r="B403" s="19"/>
    </row>
    <row r="404" spans="1:2" ht="18">
      <c r="A404" s="95"/>
      <c r="B404" s="19"/>
    </row>
    <row r="405" spans="1:2" ht="18">
      <c r="A405" s="95"/>
      <c r="B405" s="19"/>
    </row>
    <row r="406" spans="1:2" ht="18">
      <c r="A406" s="95"/>
      <c r="B406" s="19"/>
    </row>
    <row r="407" spans="1:2" ht="18">
      <c r="A407" s="95"/>
      <c r="B407" s="19"/>
    </row>
    <row r="408" spans="1:2" ht="18">
      <c r="A408" s="95"/>
      <c r="B408" s="19"/>
    </row>
    <row r="409" spans="1:2" ht="18">
      <c r="A409" s="95"/>
      <c r="B409" s="19"/>
    </row>
    <row r="410" spans="1:2" ht="18">
      <c r="A410" s="95"/>
      <c r="B410" s="19"/>
    </row>
    <row r="411" spans="1:2" ht="18">
      <c r="A411" s="95"/>
      <c r="B411" s="19"/>
    </row>
    <row r="412" spans="1:2" ht="18">
      <c r="A412" s="95"/>
      <c r="B412" s="19"/>
    </row>
    <row r="413" spans="1:2" ht="18">
      <c r="A413" s="95"/>
      <c r="B413" s="19"/>
    </row>
    <row r="414" spans="1:2" ht="18">
      <c r="A414" s="95"/>
      <c r="B414" s="19"/>
    </row>
    <row r="415" spans="1:2" ht="18">
      <c r="A415" s="95"/>
      <c r="B415" s="19"/>
    </row>
    <row r="416" spans="1:2" ht="18">
      <c r="A416" s="95"/>
      <c r="B416" s="19"/>
    </row>
    <row r="417" spans="1:2" ht="18">
      <c r="A417" s="95"/>
      <c r="B417" s="19"/>
    </row>
    <row r="418" spans="1:2" ht="18">
      <c r="A418" s="95"/>
      <c r="B418" s="19"/>
    </row>
    <row r="419" spans="1:2" ht="18">
      <c r="A419" s="95"/>
      <c r="B419" s="19"/>
    </row>
    <row r="420" spans="1:2" ht="18">
      <c r="A420" s="95"/>
      <c r="B420" s="19"/>
    </row>
    <row r="421" spans="1:2" ht="18">
      <c r="A421" s="95"/>
      <c r="B421" s="19"/>
    </row>
    <row r="422" spans="1:2" ht="18">
      <c r="A422" s="95"/>
      <c r="B422" s="19"/>
    </row>
    <row r="423" spans="1:2" ht="18">
      <c r="A423" s="95"/>
      <c r="B423" s="19"/>
    </row>
    <row r="424" spans="1:2" ht="18">
      <c r="A424" s="95"/>
      <c r="B424" s="19"/>
    </row>
    <row r="425" spans="1:2" ht="18">
      <c r="A425" s="95"/>
      <c r="B425" s="19"/>
    </row>
    <row r="426" spans="1:2" ht="18">
      <c r="A426" s="95"/>
      <c r="B426" s="19"/>
    </row>
    <row r="427" spans="1:2" ht="18">
      <c r="A427" s="95"/>
      <c r="B427" s="19"/>
    </row>
    <row r="428" spans="1:2" ht="18">
      <c r="A428" s="95"/>
      <c r="B428" s="19"/>
    </row>
    <row r="429" spans="1:2" ht="18">
      <c r="A429" s="95"/>
      <c r="B429" s="19"/>
    </row>
    <row r="430" spans="1:2" ht="18">
      <c r="A430" s="95"/>
      <c r="B430" s="19"/>
    </row>
    <row r="431" spans="1:2" ht="18">
      <c r="A431" s="95"/>
      <c r="B431" s="19"/>
    </row>
    <row r="432" spans="1:2" ht="18">
      <c r="A432" s="95"/>
      <c r="B432" s="19"/>
    </row>
    <row r="433" spans="1:2" ht="18">
      <c r="A433" s="95"/>
      <c r="B433" s="19"/>
    </row>
    <row r="434" spans="1:2" ht="18">
      <c r="A434" s="95"/>
      <c r="B434" s="19"/>
    </row>
    <row r="435" spans="1:2" ht="18">
      <c r="A435" s="95"/>
      <c r="B435" s="19"/>
    </row>
    <row r="436" spans="1:2" ht="18">
      <c r="A436" s="95"/>
      <c r="B436" s="19"/>
    </row>
    <row r="437" spans="1:2" ht="18">
      <c r="A437" s="95"/>
      <c r="B437" s="19"/>
    </row>
    <row r="438" spans="1:2" ht="18">
      <c r="A438" s="95"/>
      <c r="B438" s="19"/>
    </row>
    <row r="439" spans="1:2" ht="18">
      <c r="A439" s="95"/>
      <c r="B439" s="19"/>
    </row>
    <row r="440" spans="1:2" ht="18">
      <c r="A440" s="95"/>
      <c r="B440" s="19"/>
    </row>
    <row r="441" spans="1:2" ht="18">
      <c r="A441" s="95"/>
      <c r="B441" s="19"/>
    </row>
    <row r="442" spans="1:2" ht="18">
      <c r="A442" s="95"/>
      <c r="B442" s="19"/>
    </row>
    <row r="443" spans="1:2" ht="18">
      <c r="A443" s="95"/>
      <c r="B443" s="19"/>
    </row>
    <row r="444" spans="1:2" ht="18">
      <c r="A444" s="95"/>
      <c r="B444" s="19"/>
    </row>
    <row r="445" spans="1:2" ht="18">
      <c r="A445" s="95"/>
      <c r="B445" s="19"/>
    </row>
    <row r="446" spans="1:2" ht="18">
      <c r="A446" s="95"/>
      <c r="B446" s="19"/>
    </row>
    <row r="447" spans="1:2" ht="18">
      <c r="A447" s="95"/>
      <c r="B447" s="19"/>
    </row>
    <row r="448" spans="1:2" ht="18">
      <c r="A448" s="95"/>
      <c r="B448" s="19"/>
    </row>
    <row r="449" spans="1:2" ht="18">
      <c r="A449" s="95"/>
      <c r="B449" s="19"/>
    </row>
    <row r="450" spans="1:2" ht="18">
      <c r="A450" s="95"/>
      <c r="B450" s="19"/>
    </row>
    <row r="451" spans="1:2" ht="18">
      <c r="A451" s="95"/>
      <c r="B451" s="19"/>
    </row>
    <row r="452" spans="1:2" ht="18">
      <c r="A452" s="95"/>
      <c r="B452" s="19"/>
    </row>
    <row r="453" spans="1:2" ht="18">
      <c r="A453" s="95"/>
      <c r="B453" s="19"/>
    </row>
    <row r="454" spans="1:2" ht="18">
      <c r="A454" s="95"/>
      <c r="B454" s="19"/>
    </row>
    <row r="455" spans="1:2" ht="18">
      <c r="A455" s="95"/>
      <c r="B455" s="19"/>
    </row>
    <row r="456" spans="1:2" ht="18">
      <c r="A456" s="95"/>
      <c r="B456" s="19"/>
    </row>
    <row r="457" spans="1:2" ht="18">
      <c r="A457" s="95"/>
      <c r="B457" s="19"/>
    </row>
    <row r="458" spans="1:2" ht="18">
      <c r="A458" s="95"/>
      <c r="B458" s="19"/>
    </row>
    <row r="459" spans="1:2" ht="18">
      <c r="A459" s="95"/>
      <c r="B459" s="19"/>
    </row>
    <row r="460" spans="1:2" ht="18">
      <c r="A460" s="95"/>
      <c r="B460" s="19"/>
    </row>
  </sheetData>
  <sheetProtection/>
  <mergeCells count="6">
    <mergeCell ref="B8:E8"/>
    <mergeCell ref="D4:E4"/>
    <mergeCell ref="D2:H2"/>
    <mergeCell ref="D3:H3"/>
    <mergeCell ref="D5:H5"/>
    <mergeCell ref="D6:H6"/>
  </mergeCells>
  <printOptions/>
  <pageMargins left="0.2755905511811024" right="0.2362204724409449" top="0.1968503937007874" bottom="0.1968503937007874" header="0.1968503937007874" footer="0.1968503937007874"/>
  <pageSetup fitToHeight="8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svyajina</dc:creator>
  <cp:keywords/>
  <dc:description/>
  <cp:lastModifiedBy>ivanova</cp:lastModifiedBy>
  <cp:lastPrinted>2020-04-24T05:38:57Z</cp:lastPrinted>
  <dcterms:created xsi:type="dcterms:W3CDTF">2011-10-26T03:55:04Z</dcterms:created>
  <dcterms:modified xsi:type="dcterms:W3CDTF">2020-04-24T10:41:08Z</dcterms:modified>
  <cp:category/>
  <cp:version/>
  <cp:contentType/>
  <cp:contentStatus/>
</cp:coreProperties>
</file>