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225" windowHeight="10890" activeTab="0"/>
  </bookViews>
  <sheets>
    <sheet name="2023" sheetId="1" r:id="rId1"/>
  </sheets>
  <definedNames>
    <definedName name="_xlnm.Print_Area" localSheetId="0">'2023'!$A$1:$H$780</definedName>
  </definedNames>
  <calcPr fullCalcOnLoad="1"/>
</workbook>
</file>

<file path=xl/sharedStrings.xml><?xml version="1.0" encoding="utf-8"?>
<sst xmlns="http://schemas.openxmlformats.org/spreadsheetml/2006/main" count="1360" uniqueCount="551">
  <si>
    <t>2.3.4.</t>
  </si>
  <si>
    <t>2.3.5.</t>
  </si>
  <si>
    <t>2.3.6.</t>
  </si>
  <si>
    <t xml:space="preserve">       " 29 " июля 2016 года </t>
  </si>
  <si>
    <t xml:space="preserve">                                Глава Муниципального образования город Ирбит</t>
  </si>
  <si>
    <t xml:space="preserve">                                 УТВЕРЖДАЮ:</t>
  </si>
  <si>
    <t xml:space="preserve">                                 ______________________________ Г.А. Агафонов</t>
  </si>
  <si>
    <t>11.1.</t>
  </si>
  <si>
    <t>11.1.1.</t>
  </si>
  <si>
    <t>11.1.2.</t>
  </si>
  <si>
    <t>11.1.3.</t>
  </si>
  <si>
    <t>5.1.2.</t>
  </si>
  <si>
    <t>2.1.2.</t>
  </si>
  <si>
    <t>2.3.3.</t>
  </si>
  <si>
    <t xml:space="preserve"> </t>
  </si>
  <si>
    <t>ВСЕГО:</t>
  </si>
  <si>
    <t>Наименование Муниципальной программы / подпрограммы</t>
  </si>
  <si>
    <t>Ответственный исполнитель Муниципальной программы / подпрограммы</t>
  </si>
  <si>
    <t>11.2.1.</t>
  </si>
  <si>
    <t>№ п/п</t>
  </si>
  <si>
    <t>Номер, дата НПА</t>
  </si>
  <si>
    <t>Всего</t>
  </si>
  <si>
    <t>1.1.</t>
  </si>
  <si>
    <t>1.2.</t>
  </si>
  <si>
    <t>1.3.</t>
  </si>
  <si>
    <t>1.4.</t>
  </si>
  <si>
    <t>1.5.</t>
  </si>
  <si>
    <t>МБ</t>
  </si>
  <si>
    <t>Источник финансирования Муниципальной программы  / подпрограммы</t>
  </si>
  <si>
    <t>Управление образованием Муниципального образования город Ирбит</t>
  </si>
  <si>
    <t>2.</t>
  </si>
  <si>
    <t>4.</t>
  </si>
  <si>
    <t>4.1.</t>
  </si>
  <si>
    <t>4.2.</t>
  </si>
  <si>
    <t>5.</t>
  </si>
  <si>
    <t>5.1.</t>
  </si>
  <si>
    <t>5.2.</t>
  </si>
  <si>
    <t>5.3.</t>
  </si>
  <si>
    <t>5.4.</t>
  </si>
  <si>
    <t>3.</t>
  </si>
  <si>
    <t>3.1.</t>
  </si>
  <si>
    <t>2.1.</t>
  </si>
  <si>
    <t>2.2.</t>
  </si>
  <si>
    <t>2.3.</t>
  </si>
  <si>
    <t>2.4.</t>
  </si>
  <si>
    <t>6.</t>
  </si>
  <si>
    <t>6.1.</t>
  </si>
  <si>
    <t>7.</t>
  </si>
  <si>
    <t>8.</t>
  </si>
  <si>
    <t>8.1.</t>
  </si>
  <si>
    <t>9.</t>
  </si>
  <si>
    <t>8.2.</t>
  </si>
  <si>
    <t>8.3.</t>
  </si>
  <si>
    <t>10.</t>
  </si>
  <si>
    <t>11.</t>
  </si>
  <si>
    <t>12.</t>
  </si>
  <si>
    <t>12.1.</t>
  </si>
  <si>
    <t>12.2.</t>
  </si>
  <si>
    <t>11.2.</t>
  </si>
  <si>
    <t>2.5.</t>
  </si>
  <si>
    <t>1.1.1.</t>
  </si>
  <si>
    <t>1.1.2.</t>
  </si>
  <si>
    <t>1.1.3.</t>
  </si>
  <si>
    <t>1.2.1.</t>
  </si>
  <si>
    <t>1.2.2.</t>
  </si>
  <si>
    <t>1.2.3.</t>
  </si>
  <si>
    <t>1.2.4.</t>
  </si>
  <si>
    <t>1.3.1.</t>
  </si>
  <si>
    <t>1.3.2.</t>
  </si>
  <si>
    <t>1.3.3.</t>
  </si>
  <si>
    <t>1.4.1.</t>
  </si>
  <si>
    <t>1.4.2.</t>
  </si>
  <si>
    <t>1.4.3.</t>
  </si>
  <si>
    <t>2.1.1.</t>
  </si>
  <si>
    <t>2.3.1.</t>
  </si>
  <si>
    <t>2.3.2.</t>
  </si>
  <si>
    <t>2.3.7.</t>
  </si>
  <si>
    <t>2.3.8.</t>
  </si>
  <si>
    <t>2.4.1.</t>
  </si>
  <si>
    <t>2.6.</t>
  </si>
  <si>
    <t>2.6.2.</t>
  </si>
  <si>
    <t>2.6.3.</t>
  </si>
  <si>
    <t>2.6.4.</t>
  </si>
  <si>
    <t>3.2.</t>
  </si>
  <si>
    <t>4.1.1.</t>
  </si>
  <si>
    <t>7.2.6.</t>
  </si>
  <si>
    <t>1.2.5.</t>
  </si>
  <si>
    <t>1.2.6.</t>
  </si>
  <si>
    <t>1.3.4.</t>
  </si>
  <si>
    <t>4.1.2.</t>
  </si>
  <si>
    <t>4.1.3.</t>
  </si>
  <si>
    <t>5.1.1.</t>
  </si>
  <si>
    <t>5.2.1.</t>
  </si>
  <si>
    <t>5.2.2.</t>
  </si>
  <si>
    <t>5.3.1.</t>
  </si>
  <si>
    <t>5.3.2.</t>
  </si>
  <si>
    <t>5.4.1.</t>
  </si>
  <si>
    <t>5.4.2.</t>
  </si>
  <si>
    <t>5.4.3.</t>
  </si>
  <si>
    <t>6.2.</t>
  </si>
  <si>
    <t>7.1.</t>
  </si>
  <si>
    <t>7.1.1.</t>
  </si>
  <si>
    <t>7.2.</t>
  </si>
  <si>
    <t>7.2.1.</t>
  </si>
  <si>
    <t>7.2.2.</t>
  </si>
  <si>
    <t>7.2.3.</t>
  </si>
  <si>
    <t>7.2.4.</t>
  </si>
  <si>
    <t>7.2.5.</t>
  </si>
  <si>
    <t>8.1.1.</t>
  </si>
  <si>
    <t>8.1.2.</t>
  </si>
  <si>
    <t>8.3.1.</t>
  </si>
  <si>
    <t>8.3.2.</t>
  </si>
  <si>
    <t>8.3.3.</t>
  </si>
  <si>
    <t>9.1.1.</t>
  </si>
  <si>
    <t>1.5.1.</t>
  </si>
  <si>
    <t>13.</t>
  </si>
  <si>
    <t>13.1.</t>
  </si>
  <si>
    <t>1.2.7.</t>
  </si>
  <si>
    <t>13.1.1.</t>
  </si>
  <si>
    <t>13.2.</t>
  </si>
  <si>
    <t>13.2.1.</t>
  </si>
  <si>
    <t>13.1.2.</t>
  </si>
  <si>
    <t>13.1.3.</t>
  </si>
  <si>
    <t>11.2.2.</t>
  </si>
  <si>
    <t>5.3.3.</t>
  </si>
  <si>
    <t>5.1.3.</t>
  </si>
  <si>
    <t>5.1.4.</t>
  </si>
  <si>
    <t>5.1.5.</t>
  </si>
  <si>
    <t>6.1.1.</t>
  </si>
  <si>
    <t>6.2.1.</t>
  </si>
  <si>
    <t>9.1.2.</t>
  </si>
  <si>
    <t>1.2.8.</t>
  </si>
  <si>
    <t>2.1.3.</t>
  </si>
  <si>
    <t>2.2.1.</t>
  </si>
  <si>
    <t>УТВЕРЖДАЮ:</t>
  </si>
  <si>
    <t>1.3.5.</t>
  </si>
  <si>
    <t>2.6.1.</t>
  </si>
  <si>
    <t>2.6.5.</t>
  </si>
  <si>
    <t>2.6.6.</t>
  </si>
  <si>
    <t>11.2.3.</t>
  </si>
  <si>
    <t>14.</t>
  </si>
  <si>
    <t>4.1.4.</t>
  </si>
  <si>
    <t>4.1.5.</t>
  </si>
  <si>
    <t>4.1.6.</t>
  </si>
  <si>
    <t>4.1.7.</t>
  </si>
  <si>
    <t>1.3.6.</t>
  </si>
  <si>
    <t>1.3.7.</t>
  </si>
  <si>
    <t>5.1.6.</t>
  </si>
  <si>
    <t>5.1.7.</t>
  </si>
  <si>
    <t>1.1.4.</t>
  </si>
  <si>
    <t>МБТ</t>
  </si>
  <si>
    <t>1.1.5.</t>
  </si>
  <si>
    <t>1.3.8.</t>
  </si>
  <si>
    <t>7.3.</t>
  </si>
  <si>
    <t>7.3.1.</t>
  </si>
  <si>
    <t>7.3.2.</t>
  </si>
  <si>
    <t>7.3.3.</t>
  </si>
  <si>
    <t>7.3.4.</t>
  </si>
  <si>
    <t>7.3.5.</t>
  </si>
  <si>
    <t>5.4.4.</t>
  </si>
  <si>
    <t>5.4.5.</t>
  </si>
  <si>
    <t>2.4.2.</t>
  </si>
  <si>
    <t>2.4.3.</t>
  </si>
  <si>
    <t>2.4.4.</t>
  </si>
  <si>
    <t xml:space="preserve">Постановление администрации МО город Ирбит от 13.11.2019 № 1740-ПА </t>
  </si>
  <si>
    <t>2.5.1.</t>
  </si>
  <si>
    <t>2.5.2.</t>
  </si>
  <si>
    <t>2.5.3.</t>
  </si>
  <si>
    <t>2.5.4.</t>
  </si>
  <si>
    <t>2.5.5.</t>
  </si>
  <si>
    <t>2.5.6.</t>
  </si>
  <si>
    <t>4.2.1.</t>
  </si>
  <si>
    <t>4.2.2.</t>
  </si>
  <si>
    <t>4.2.3.</t>
  </si>
  <si>
    <t>7.3.6.</t>
  </si>
  <si>
    <t>8.2.1.</t>
  </si>
  <si>
    <t>8.2.2.</t>
  </si>
  <si>
    <t>8.2.3.</t>
  </si>
  <si>
    <t>8.2.4.</t>
  </si>
  <si>
    <t>8.2.5.</t>
  </si>
  <si>
    <t>8.2.6.</t>
  </si>
  <si>
    <t>9.1.3.</t>
  </si>
  <si>
    <t>10.1.</t>
  </si>
  <si>
    <t>10.1.1.</t>
  </si>
  <si>
    <t>10.2.</t>
  </si>
  <si>
    <t>10.2.1.</t>
  </si>
  <si>
    <t>10.2.2.</t>
  </si>
  <si>
    <t>10.2.3.</t>
  </si>
  <si>
    <t>10.2.4.</t>
  </si>
  <si>
    <t>10.2.5.</t>
  </si>
  <si>
    <t>14.1.</t>
  </si>
  <si>
    <t>14.2.</t>
  </si>
  <si>
    <t>14.3.</t>
  </si>
  <si>
    <t>Постановление администрации МО город Ирбит от 13.11.2019 № 1739-ПА</t>
  </si>
  <si>
    <t>Постановление администрации МО город Ирбит от 13.11.2019 № 1727-ПА</t>
  </si>
  <si>
    <t>Постановление администрации МО город Ирбит от 13.11.2019 № 1728-ПА</t>
  </si>
  <si>
    <t>Постановление администрации МО город Ирбит от 14.11.2019 № 1747-ПА</t>
  </si>
  <si>
    <t xml:space="preserve">Постановление администрации МО город Ирбит от 13.11.2019 № 1736-ПА </t>
  </si>
  <si>
    <t xml:space="preserve">Постановление администрации МО город Ирбит от 13.11.2019 № 1738-ПА </t>
  </si>
  <si>
    <t xml:space="preserve">Постановление администрации МО город Ирбит от 13.11.2019 № 1715-ПА </t>
  </si>
  <si>
    <t xml:space="preserve">Постановление администрации МО город Ирбит от 14.11.2019 № 1746-ПА </t>
  </si>
  <si>
    <t>Постановление администрации МО город Ирбит от 14.11.2019 № 1749-ПА</t>
  </si>
  <si>
    <t>Постановление администрации МО город Ирбит от 13.11.2019 № 1726-ПА</t>
  </si>
  <si>
    <t xml:space="preserve">Постановление администрации МО город Ирбит от 13.11.2019 № 1732-ПА </t>
  </si>
  <si>
    <t xml:space="preserve">Постановление администрации МО город Ирбит от 29.09.2017 № 1738 </t>
  </si>
  <si>
    <t>1.2.9.</t>
  </si>
  <si>
    <t>4.1.8.</t>
  </si>
  <si>
    <t>7.3.7.</t>
  </si>
  <si>
    <t>7.3.8.</t>
  </si>
  <si>
    <t>14.4.</t>
  </si>
  <si>
    <t>1.2.10.</t>
  </si>
  <si>
    <t>1.2.11.</t>
  </si>
  <si>
    <t>1.3.9.</t>
  </si>
  <si>
    <t>4.1.9.</t>
  </si>
  <si>
    <r>
      <t xml:space="preserve">Мероприятие 2: 
</t>
    </r>
    <r>
      <rPr>
        <sz val="16"/>
        <rFont val="Times New Roman"/>
        <family val="1"/>
      </rPr>
      <t>Приобретение контейнеров для сбора отходов</t>
    </r>
  </si>
  <si>
    <t>________________________ Н.В. Юдин</t>
  </si>
  <si>
    <t xml:space="preserve"> Городского округа "город Ирбит" Свердловской области</t>
  </si>
  <si>
    <t>1.2.12.</t>
  </si>
  <si>
    <t>1.2.13.</t>
  </si>
  <si>
    <r>
      <t xml:space="preserve">Мероприятие 3:
</t>
    </r>
    <r>
      <rPr>
        <sz val="16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  </r>
  </si>
  <si>
    <t>3.1.1.</t>
  </si>
  <si>
    <t>3.1.2.</t>
  </si>
  <si>
    <t>3.2.1.</t>
  </si>
  <si>
    <t>3.2.2.</t>
  </si>
  <si>
    <t>3.2.3.</t>
  </si>
  <si>
    <t>3.2.4.</t>
  </si>
  <si>
    <t>3.2.5.</t>
  </si>
  <si>
    <t>3.2.6.</t>
  </si>
  <si>
    <t>11.1.4.</t>
  </si>
  <si>
    <t>15.</t>
  </si>
  <si>
    <t>15.1.</t>
  </si>
  <si>
    <t>15.2.</t>
  </si>
  <si>
    <t>Постановление администрации МО город Ирбит от 29.12.2020 № 2236-ПА</t>
  </si>
  <si>
    <t>Управление образованием Городского округа "город Ирбит" Свердловской области</t>
  </si>
  <si>
    <t xml:space="preserve">Постановление администрации МО город Ирбит от 29.05.2020 № 787-ПА </t>
  </si>
  <si>
    <t>Администрация Городского округа "город Ирбит" Свердловской области</t>
  </si>
  <si>
    <t>Управление культуры, физической культуры и спорта Городского округа "город Ирбит" Свердловской области</t>
  </si>
  <si>
    <t>10.2.6.</t>
  </si>
  <si>
    <t>10.2.7.</t>
  </si>
  <si>
    <t>11.3.</t>
  </si>
  <si>
    <t>11.3.1.</t>
  </si>
  <si>
    <t>Муниципальная программа «Профилактика терроризма, а также минимизация и (или) ликвидация последствий его проявлений в Городском округе «город Ирбит» Свердловской области на 2020-2025 годы»</t>
  </si>
  <si>
    <r>
      <t xml:space="preserve">Мероприятие 1: 
</t>
    </r>
    <r>
      <rPr>
        <sz val="16"/>
        <rFont val="Times New Roman"/>
        <family val="1"/>
      </rPr>
      <t>Обустройство контейнерных площадок</t>
    </r>
  </si>
  <si>
    <t>10.2.8.</t>
  </si>
  <si>
    <t>10.2.9.</t>
  </si>
  <si>
    <t>11.3.2.</t>
  </si>
  <si>
    <t>8.2.7.</t>
  </si>
  <si>
    <t>8.2.8.</t>
  </si>
  <si>
    <t>8.2.9.</t>
  </si>
  <si>
    <t>4.1.10.</t>
  </si>
  <si>
    <t>5.4.6.</t>
  </si>
  <si>
    <t>8.1.3.</t>
  </si>
  <si>
    <t>Муниципальная программа «Развитие системы образования в Городском округе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</si>
  <si>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>«Развитие системы дошкольного образования в Городском округе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</si>
  <si>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 xml:space="preserve"> «Развитие системы общего образования в Городском округе «город Ирбит» Свердловской области до 2025 года»</t>
    </r>
  </si>
  <si>
    <r>
      <t xml:space="preserve">Подпрограмма 3 </t>
    </r>
    <r>
      <rPr>
        <sz val="20"/>
        <rFont val="Times New Roman"/>
        <family val="1"/>
      </rPr>
      <t xml:space="preserve"> «Развитие системы дополнительного образования, системы отдыха и оздоровления детей и подростков в Городском округе «город Ирбит» Свердловской области до 2025 года»</t>
    </r>
  </si>
  <si>
    <r>
      <t xml:space="preserve">Подпрограмма 4 </t>
    </r>
    <r>
      <rPr>
        <sz val="20"/>
        <rFont val="Times New Roman"/>
        <family val="1"/>
      </rPr>
      <t xml:space="preserve"> «Обеспечение реализации муниципальной программы «Развитие системы образования в Городском округе «город Ирбит» Свердловской области до 2025 года»</t>
    </r>
  </si>
  <si>
    <r>
      <rPr>
        <b/>
        <sz val="20"/>
        <rFont val="Times New Roman"/>
        <family val="1"/>
      </rPr>
      <t xml:space="preserve">Подпрограмма 5 </t>
    </r>
    <r>
      <rPr>
        <sz val="20"/>
        <rFont val="Times New Roman"/>
        <family val="1"/>
      </rPr>
      <t>«Развитие образования в сфере физической культуры и спорта в Городском округе «город Ирбит» Свердловской области до 2025 года»</t>
    </r>
  </si>
  <si>
    <t>Муниципальная программа «Развитие жилищно-коммунального хозяйства и повышение энергетической эффективности в Городском округе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</si>
  <si>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 xml:space="preserve"> «Обращение с твердыми бытовыми (коммунальными) отходами на территории Городского округа «город Ирбит» Свердловской области до 2025 года»</t>
    </r>
  </si>
  <si>
    <r>
      <t>Подпрограмма 2</t>
    </r>
    <r>
      <rPr>
        <sz val="20"/>
        <rFont val="Times New Roman"/>
        <family val="1"/>
      </rPr>
      <t xml:space="preserve">  «Предоставление субсидии на возмещение затрат организациям, оказывающим услуги бань в Городском округе «город Ирбит» Свердловской области до 2025 года»</t>
    </r>
  </si>
  <si>
    <r>
      <t>Подпрограмма 3</t>
    </r>
    <r>
      <rPr>
        <sz val="20"/>
        <rFont val="Times New Roman"/>
        <family val="1"/>
      </rPr>
      <t xml:space="preserve"> «Благоустройство территории в Городском округе «город Ирбит» Свердловской области до 2025 года»</t>
    </r>
  </si>
  <si>
    <r>
      <t xml:space="preserve">Подпрограмма 4 </t>
    </r>
    <r>
      <rPr>
        <sz val="20"/>
        <rFont val="Times New Roman"/>
        <family val="1"/>
      </rPr>
      <t>«Газификация Городского округа «город Ирбит» Свердловской области до 2025 года»</t>
    </r>
  </si>
  <si>
    <r>
      <t xml:space="preserve">Подпрограмма 5 </t>
    </r>
    <r>
      <rPr>
        <sz val="20"/>
        <rFont val="Times New Roman"/>
        <family val="1"/>
      </rPr>
      <t xml:space="preserve"> «Развитие и модернизация коммунальной инфраструктуры Городского округа «город Ирбит» Свердловской области до 2025 года»</t>
    </r>
  </si>
  <si>
    <r>
      <t xml:space="preserve">Подпрограмма 6 </t>
    </r>
    <r>
      <rPr>
        <sz val="20"/>
        <rFont val="Times New Roman"/>
        <family val="1"/>
      </rPr>
      <t>«Обеспечение рационального и безопасного природопользования на территории Городского округа «город Ирбит» Свердловской области до 2025 года»</t>
    </r>
  </si>
  <si>
    <t>Муниципальная программа «Развитие туризма на территории Городского округа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</si>
  <si>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>«Эстетика городского пространства Городского округа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</si>
  <si>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«Развитие внутреннего и въездного туризма на территории Городского округа «город Ирбит» Свердловской области до 2025 года»</t>
    </r>
  </si>
  <si>
    <t>Муниципальная программа «Развитие сферы культуры в Городском округе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</si>
  <si>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>«Развитие сферы культуры и искусства в Городском округе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</si>
  <si>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«Обеспечение реализации муниципальной программы «Развитие сферы культуры в Городском округе «город Ирбит» Свердловской области до 2025 года»</t>
    </r>
  </si>
  <si>
    <t>Муниципальная программа «Развитие физической культуры, спорта и молодежной политики в Городском округе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</si>
  <si>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>«Молодежь Городского округа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</si>
  <si>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 xml:space="preserve"> «Патриотическое воспитание граждан Городского округа «город Ирбит» Свердловской области до 2025 года»</t>
    </r>
  </si>
  <si>
    <r>
      <t xml:space="preserve">Подпрограмма 3 </t>
    </r>
    <r>
      <rPr>
        <sz val="20"/>
        <rFont val="Times New Roman"/>
        <family val="1"/>
      </rPr>
      <t>«Развитие физической культуры и спорта в Городском округе «город Ирбит» Свердловской области до 2025 года»</t>
    </r>
  </si>
  <si>
    <r>
      <t xml:space="preserve">Подпрограмма 4 </t>
    </r>
    <r>
      <rPr>
        <sz val="20"/>
        <rFont val="Times New Roman"/>
        <family val="1"/>
      </rPr>
      <t>«Развитие инфраструктуры объектов спорта муниципальной собственности в Городском округе «город Ирбит» Свердловской области до 2025 года»</t>
    </r>
  </si>
  <si>
    <t>Муниципальная программа «Доступное жилье молодым семьям, проживающим на территории Городского округа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</si>
  <si>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>«Обеспечение жильем молодых семей  на территории Городского округа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</si>
  <si>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«Предоставление региональной поддержки молодым семьям на улучшение жилищных условий на территории Городского округа «город Ирбит» Свердловской области до 2025 года»</t>
    </r>
  </si>
  <si>
    <t>Муниципальная программа «Реализация основных направлений муниципальной политики в строительном комплексе Городского округа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</si>
  <si>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 xml:space="preserve"> «Обеспечение реализации муниципальной программы «Реализация основных направлений муниципальной политики в строительном комплексе Городского округа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</si>
  <si>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«Формирование жилфонда для переселения граждан из жилых помещений, признанных непригодными для проживания и (или) с высоким уровнем износа в Городском округе «город Ирбит» Свердловской области до 2025 года»</t>
    </r>
  </si>
  <si>
    <r>
      <t xml:space="preserve">Подпрограмма 3 </t>
    </r>
    <r>
      <rPr>
        <sz val="20"/>
        <rFont val="Times New Roman"/>
        <family val="1"/>
      </rPr>
      <t>«Осуществление градостроительной деятельности в Городском округе «город Ирбит» Свердловской области до 2025 года»</t>
    </r>
  </si>
  <si>
    <t xml:space="preserve">Муниципальная программа «Развитие транспортного комплекса Городского округа «город Ирбит» Свердловской области до 2025 года» </t>
  </si>
  <si>
    <r>
      <t xml:space="preserve">Подпрограмма 1 </t>
    </r>
    <r>
      <rPr>
        <sz val="20"/>
        <rFont val="Times New Roman"/>
        <family val="1"/>
      </rPr>
      <t>«Организация транспортного обслуживания населения на территории Городского округа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</si>
  <si>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«Строительство, реконструкция, ремонт и содержание автомобильных дорог Городского округа «город Ирбит» Свердловской области до 2025 года»</t>
    </r>
  </si>
  <si>
    <r>
      <t xml:space="preserve">Подпрограмма 3 </t>
    </r>
    <r>
      <rPr>
        <sz val="20"/>
        <rFont val="Times New Roman"/>
        <family val="1"/>
      </rPr>
      <t>«Повышение безопасности дорожного движения на территории Городского округа «город Ирбит» Свердловской области до 2025 года»</t>
    </r>
  </si>
  <si>
    <t>Муниципальная программа «Информатизация органов местного самоуправления Городского округа «город Ирбит» Свердловской области до 2025 года»</t>
  </si>
  <si>
    <t>Муниципальная программа «Повышение инвестиционной привлекательности Городского округа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</si>
  <si>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>«Развитие субъектов малого и среднего предпринимательства Городского округа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</si>
  <si>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«Повышение эффективности управления собственностью Городского округа «город Ирбит» Свердловской области до 2025 года»</t>
    </r>
  </si>
  <si>
    <t>Муниципальная программа «Обеспечение общественной безопасности на территории Городского округа «город Ирбит» Свердловской области до 2025 года»</t>
  </si>
  <si>
    <r>
      <t xml:space="preserve">Подпрограмма 1 </t>
    </r>
    <r>
      <rPr>
        <sz val="18"/>
        <rFont val="Times New Roman"/>
        <family val="1"/>
      </rPr>
      <t>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Городского округа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</si>
  <si>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«Комплексные меры по профилактике правонарушений и преступлений в Городском округе «город Ирбит» Свердловской области до 2025 года»</t>
    </r>
  </si>
  <si>
    <r>
      <t xml:space="preserve">Подпрограмма 3 </t>
    </r>
    <r>
      <rPr>
        <sz val="20"/>
        <rFont val="Times New Roman"/>
        <family val="1"/>
      </rPr>
      <t>«Обеспечение безопасности людей на водных объектах на территории Городского округа «город Ирбит» Свердловской области до 2025 года»</t>
    </r>
  </si>
  <si>
    <t>Муниципальная программа «Поддержка общественных организаций инвалидов, ветеранов войны и труда и социально ориентированных некоммерческих организаций Городского округа «город Ирбит» Свердловской области до 2025 года»</t>
  </si>
  <si>
    <t>Муниципальная программа «Развитие кадровой политики в системе муниципального управления и противодействие коррупции в Городском округе «город Ирбит» Свердловской области до 2025 года»</t>
  </si>
  <si>
    <r>
      <t xml:space="preserve">Подпрограмма 1 </t>
    </r>
    <r>
      <rPr>
        <sz val="20"/>
        <rFont val="Times New Roman"/>
        <family val="1"/>
      </rPr>
      <t>«Противодействие коррупции в Городском округе «город Ирбит» Свердловской области до 2025 года»</t>
    </r>
  </si>
  <si>
    <r>
      <t xml:space="preserve">Подпрограмма 2 </t>
    </r>
    <r>
      <rPr>
        <sz val="20"/>
        <rFont val="Times New Roman"/>
        <family val="1"/>
      </rPr>
      <t>«Развитие кадровой политики в системе муниципального управления в Городском округе «город Ирбит» Свердловской области до 2025 года»</t>
    </r>
  </si>
  <si>
    <t>Муниципальная программа «Формирование современной городской среды Городского округа «город Ирбит» Свердловской области на 2018-2027 годы»</t>
  </si>
  <si>
    <r>
      <t xml:space="preserve">Мероприятие 1:
</t>
    </r>
    <r>
      <rPr>
        <sz val="16"/>
        <rFont val="Times New Roman"/>
        <family val="1"/>
      </rPr>
      <t>Ремонт, приведение в соответствие с требованиями пожарной безопасности и санитарного законодательства зданий и помещений,  в которых размещаются муниципальные дошкольные образовательные организации</t>
    </r>
  </si>
  <si>
    <r>
      <rPr>
        <b/>
        <sz val="16"/>
        <rFont val="Times New Roman"/>
        <family val="1"/>
      </rPr>
      <t>Мероприятие 4:</t>
    </r>
    <r>
      <rPr>
        <b/>
        <sz val="16"/>
        <color indexed="10"/>
        <rFont val="Times New Roman"/>
        <family val="1"/>
      </rPr>
      <t xml:space="preserve">
</t>
    </r>
    <r>
      <rPr>
        <sz val="16"/>
        <rFont val="Times New Roman"/>
        <family val="1"/>
      </rPr>
  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</si>
  <si>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r>
      <t xml:space="preserve">Мероприятие 2:
</t>
    </r>
    <r>
      <rPr>
        <sz val="16"/>
        <rFont val="Times New Roman"/>
        <family val="1"/>
      </rPr>
      <t>Строительство здания дошкольного образовательного учреждения на 270 мест, расположенного по адресу: Свердловская область, город Ирбит, ул. Маршала Жукова, д.33-а, в том числе разработка проекта на строительство МАДОУ «Детский сад № 29»</t>
    </r>
  </si>
  <si>
    <r>
      <t xml:space="preserve">Мероприятие 1:                                                                                                              </t>
    </r>
    <r>
      <rPr>
        <sz val="16"/>
        <rFont val="Times New Roman"/>
        <family val="1"/>
      </rPr>
      <t>Предоставление субсидий некоммерческим организациям, образующим инфраструктуру поддержки субъектов малого и среднего предпринимательства,не являющихся муниципальными учреждениями</t>
    </r>
  </si>
  <si>
    <t>2.1.4.</t>
  </si>
  <si>
    <t>2.1.5.</t>
  </si>
  <si>
    <r>
      <t xml:space="preserve">Мероприятие 4: 
</t>
    </r>
    <r>
      <rPr>
        <sz val="16"/>
        <rFont val="Times New Roman"/>
        <family val="1"/>
      </rPr>
      <t>Приобретение оборудования и техники</t>
    </r>
  </si>
  <si>
    <t>2.3.9.</t>
  </si>
  <si>
    <t>2.5.7.</t>
  </si>
  <si>
    <t>2.5.8.</t>
  </si>
  <si>
    <t>2.6.7.</t>
  </si>
  <si>
    <t>2.6.8.</t>
  </si>
  <si>
    <r>
      <t xml:space="preserve">Мероприятие 1: 
</t>
    </r>
    <r>
      <rPr>
        <sz val="16"/>
        <rFont val="Times New Roman"/>
        <family val="1"/>
      </rPr>
      <t>Капитальный ремонт многоквартирных жилых домов, находящихся на туристическом маршруте города Ирбита</t>
    </r>
  </si>
  <si>
    <t>3.1.3.</t>
  </si>
  <si>
    <r>
      <t xml:space="preserve">Мероприятие 2: 
</t>
    </r>
    <r>
      <rPr>
        <sz val="16"/>
        <rFont val="Times New Roman"/>
        <family val="1"/>
      </rPr>
      <t>Улучшение облика города</t>
    </r>
  </si>
  <si>
    <r>
      <t xml:space="preserve">Мероприятие 1:  </t>
    </r>
    <r>
      <rPr>
        <sz val="16"/>
        <rFont val="Times New Roman"/>
        <family val="1"/>
      </rPr>
      <t>Организация деятельности учреждений культуры</t>
    </r>
  </si>
  <si>
    <r>
      <t xml:space="preserve">Мероприятие 3:  </t>
    </r>
    <r>
      <rPr>
        <sz val="16"/>
        <rFont val="Liberation Serif"/>
        <family val="1"/>
      </rPr>
      <t xml:space="preserve">Ремонт МАУК ГО город Ирбит «Дворец культуры имени В.К. Костевича» </t>
    </r>
  </si>
  <si>
    <r>
      <t xml:space="preserve">Мероприятие 2:  </t>
    </r>
    <r>
      <rPr>
        <sz val="16"/>
        <rFont val="Times New Roman"/>
        <family val="1"/>
      </rPr>
      <t>Выполнение работ по сохранению объекта культурного наследия регионального значения «Здание драматического театра им. А.Н. Островского»</t>
    </r>
  </si>
  <si>
    <t>4.1.11.</t>
  </si>
  <si>
    <t>4.1.12.</t>
  </si>
  <si>
    <t>4.1.13.</t>
  </si>
  <si>
    <t>4.1.14.</t>
  </si>
  <si>
    <t>4.1.15.</t>
  </si>
  <si>
    <r>
      <t xml:space="preserve">Мероприятие 1:                                                                                                             </t>
    </r>
    <r>
      <rPr>
        <sz val="16"/>
        <rFont val="Times New Roman"/>
        <family val="1"/>
      </rPr>
      <t>Мероприятия, направленные на формирование экономического мышления, создание условий в сфере труда и занятости, содействие в трудоустройстве, поддержке предпринимательских инициатив молодых ирбитчан</t>
    </r>
  </si>
  <si>
    <r>
      <t xml:space="preserve">Мероприятие 2:                                                                                                                        </t>
    </r>
    <r>
      <rPr>
        <sz val="16"/>
        <rFont val="Times New Roman"/>
        <family val="1"/>
      </rPr>
      <t>Проведение мероприятий по работе с молодежью</t>
    </r>
  </si>
  <si>
    <r>
      <t xml:space="preserve">Мероприятие 3:                                                                                                                                 </t>
    </r>
    <r>
      <rPr>
        <sz val="16"/>
        <rFont val="Times New Roman"/>
        <family val="1"/>
      </rPr>
      <t>Развитие сети муниципальных учреждений по работе с молодежью</t>
    </r>
  </si>
  <si>
    <r>
      <t xml:space="preserve">Мероприятие 4: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муниципальных учреждений </t>
    </r>
  </si>
  <si>
    <r>
      <t xml:space="preserve">Мероприятие 7: </t>
    </r>
    <r>
      <rPr>
        <sz val="16"/>
        <rFont val="Times New Roman"/>
        <family val="1"/>
      </rPr>
      <t>Реализация проектов по приоритетным направлениям работы с молодежью</t>
    </r>
  </si>
  <si>
    <t>5.4.7.</t>
  </si>
  <si>
    <r>
      <t xml:space="preserve">Мероприятие 1:
</t>
    </r>
    <r>
      <rPr>
        <sz val="16"/>
        <rFont val="Times New Roman"/>
        <family val="1"/>
      </rPr>
      <t>Предоставление финансовой поддержки в решении жилищной проблемы молодым семьям, признанным в установленном порядке нуждающимися в улучшении жилищных условий</t>
    </r>
  </si>
  <si>
    <r>
      <t xml:space="preserve">Мероприятие 2:
</t>
    </r>
    <r>
      <rPr>
        <sz val="16"/>
        <rFont val="Times New Roman"/>
        <family val="1"/>
      </rPr>
      <t>Предоставление региональных социальных выплат молодым семьям, признанным в установленном порядке нуждающимися в улучшении жилищных условий</t>
    </r>
  </si>
  <si>
    <r>
      <t xml:space="preserve">Мероприятие 1: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МО город Ирбит «Служба заказчика – застройщика»)</t>
    </r>
  </si>
  <si>
    <r>
      <t xml:space="preserve">Мероприятие 2:
</t>
    </r>
    <r>
      <rPr>
        <sz val="16"/>
        <rFont val="Times New Roman"/>
        <family val="1"/>
      </rPr>
      <t>Капитальный ремонт и ремонт жилых помещений муниципального жилищного фонда</t>
    </r>
  </si>
  <si>
    <r>
      <t xml:space="preserve">Мероприятие 3:
</t>
    </r>
    <r>
      <rPr>
        <sz val="16"/>
        <rFont val="Times New Roman"/>
        <family val="1"/>
      </rPr>
      <t>Подготовка проектов реконструкции ветхого и аварийного муниципального жилищного фонда</t>
    </r>
  </si>
  <si>
    <r>
      <t xml:space="preserve">Мероприятие 4:
</t>
    </r>
    <r>
      <rPr>
        <sz val="16"/>
        <rFont val="Times New Roman"/>
        <family val="1"/>
      </rPr>
      <t>Приобретение жилья для граждан, отселяемых из ветхого и аварийного жилья</t>
    </r>
  </si>
  <si>
    <r>
      <t xml:space="preserve">Мероприятие 5:
</t>
    </r>
    <r>
      <rPr>
        <sz val="16"/>
        <rFont val="Times New Roman"/>
        <family val="1"/>
      </rPr>
      <t>Обследование ветхого и аварийного муниципального жилищного фонда</t>
    </r>
  </si>
  <si>
    <r>
      <t xml:space="preserve">Мероприятие 6:
</t>
    </r>
    <r>
      <rPr>
        <sz val="16"/>
        <rFont val="Times New Roman"/>
        <family val="1"/>
      </rPr>
      <t>Снос аварийного жилья</t>
    </r>
  </si>
  <si>
    <r>
      <t xml:space="preserve">Мероприятие 7:
</t>
    </r>
    <r>
      <rPr>
        <sz val="16"/>
        <rFont val="Times New Roman"/>
        <family val="1"/>
      </rPr>
      <t>Переселение граждан из аварийного жилищного фонда</t>
    </r>
  </si>
  <si>
    <r>
      <t xml:space="preserve">Мероприятие 8:                                                                                             </t>
    </r>
    <r>
      <rPr>
        <sz val="16"/>
        <rFont val="Times New Roman"/>
        <family val="1"/>
      </rPr>
      <t>Разработка проектов строительства и реконструкции объектов капитального строительства</t>
    </r>
  </si>
  <si>
    <r>
      <t xml:space="preserve">Мероприятие 9:                                                                                            </t>
    </r>
    <r>
      <rPr>
        <sz val="16"/>
        <rFont val="Times New Roman"/>
        <family val="1"/>
      </rPr>
      <t>Разработка документации по планировке территории</t>
    </r>
  </si>
  <si>
    <r>
      <t xml:space="preserve">Мероприятие 10:                                                                                          </t>
    </r>
    <r>
      <rPr>
        <sz val="16"/>
        <rFont val="Times New Roman"/>
        <family val="1"/>
      </rPr>
      <t>Разработка проектов границ  объектов культурного наследия и границ охранных зон объектов культурного наследия</t>
    </r>
  </si>
  <si>
    <r>
      <t xml:space="preserve">Мероприятие 11:                                                                                         </t>
    </r>
    <r>
      <rPr>
        <sz val="16"/>
        <rFont val="Times New Roman"/>
        <family val="1"/>
      </rPr>
      <t>Актуализация информационной системы обеспечения градостроительной деятельности</t>
    </r>
  </si>
  <si>
    <r>
      <t xml:space="preserve">Мероприятие 12:                                                                                          </t>
    </r>
    <r>
      <rPr>
        <sz val="16"/>
        <rFont val="Times New Roman"/>
        <family val="1"/>
      </rPr>
      <t>Переход к цифровой векторной модели пространственных данных для размещения в Региональной и Федеральной ИСОГД</t>
    </r>
  </si>
  <si>
    <r>
      <t xml:space="preserve">Мероприятие 13: </t>
    </r>
    <r>
      <rPr>
        <sz val="16"/>
        <rFont val="Times New Roman"/>
        <family val="1"/>
      </rPr>
      <t>Строительство объекта жилого комплекса по адресу: Свердловская область, г.Ирбит, ул.Маршала Жукова, 15</t>
    </r>
  </si>
  <si>
    <r>
      <t xml:space="preserve">Мероприятие 14: </t>
    </r>
    <r>
      <rPr>
        <sz val="16"/>
        <rFont val="Times New Roman"/>
        <family val="1"/>
      </rPr>
      <t>Строительство жилого дома на земельном участке, находящемся по адресу: г. Ирбит, ул. Володарского, 25</t>
    </r>
  </si>
  <si>
    <r>
      <t xml:space="preserve">Мероприятие 15: </t>
    </r>
    <r>
      <rPr>
        <sz val="16"/>
        <rFont val="Times New Roman"/>
        <family val="1"/>
      </rPr>
      <t>Строительство жилого дома на земельном участке, находящемся по адресу: г. Ирбит, ул. Революции, 35</t>
    </r>
  </si>
  <si>
    <r>
      <t xml:space="preserve">Мероприятие 1:   
</t>
    </r>
    <r>
      <rPr>
        <sz val="16"/>
        <rFont val="Times New Roman"/>
        <family val="1"/>
      </rPr>
      <t>Расходы на выполнение работ, связанных с осуществлением регулярных перевозок по регулируемым тарифам</t>
    </r>
  </si>
  <si>
    <r>
      <t xml:space="preserve">Мероприятие 3:   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</si>
  <si>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Мероприятие 2:   
</t>
    </r>
    <r>
      <rPr>
        <sz val="16"/>
        <rFont val="Times New Roman"/>
        <family val="1"/>
      </rPr>
      <t>Субсидия МУП «Ирбит-Авто-Транс» в целях предупреждения банкротства и восстановления платежеспособности</t>
    </r>
  </si>
  <si>
    <r>
      <t xml:space="preserve">Мероприятие 4:
</t>
    </r>
    <r>
      <rPr>
        <sz val="16"/>
        <rFont val="Times New Roman"/>
        <family val="1"/>
      </rPr>
      <t>Ремонт дорог и искусственных дорожных сооружений</t>
    </r>
  </si>
  <si>
    <r>
      <t xml:space="preserve">Мероприятие 5:           
</t>
    </r>
    <r>
      <rPr>
        <sz val="16"/>
        <rFont val="Times New Roman"/>
        <family val="1"/>
      </rPr>
      <t>Содержание дорог и искусственных дорожных сооружений</t>
    </r>
  </si>
  <si>
    <r>
      <t xml:space="preserve">Мероприятие 6:
</t>
    </r>
    <r>
      <rPr>
        <sz val="16"/>
        <rFont val="Times New Roman"/>
        <family val="1"/>
      </rPr>
      <t>Диагностика, обследование, оценка технического состояния, паспортизация дорог и искусственных сооружений</t>
    </r>
  </si>
  <si>
    <r>
      <t xml:space="preserve">Мероприятие 7:           
</t>
    </r>
    <r>
      <rPr>
        <sz val="16"/>
        <rFont val="Times New Roman"/>
        <family val="1"/>
      </rPr>
      <t>Разработка программы комплексного развития транспортной инфраструктуры Городского округа «город Ирбит» Свердловской области</t>
    </r>
  </si>
  <si>
    <r>
      <t xml:space="preserve">Мероприятие 8:           
</t>
    </r>
    <r>
      <rPr>
        <sz val="16"/>
        <rFont val="Times New Roman"/>
        <family val="1"/>
      </rPr>
      <t>Проектирование строительства, реконструкции, капитального ремонта дорог и искусственных дорожных сооружений</t>
    </r>
  </si>
  <si>
    <r>
      <t xml:space="preserve">Мероприятие 9:           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</si>
  <si>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Мероприятие 1:                                                                                                                    </t>
    </r>
    <r>
      <rPr>
        <sz val="16"/>
        <rFont val="Times New Roman"/>
        <family val="1"/>
      </rPr>
      <t>Обеспечение применения информационно-телекоммуникационных технологий в деятельности органов местного самоуправления Городского округа «город Ирбит» Свердловской области для предоставления муниципальных услуг</t>
    </r>
  </si>
  <si>
    <r>
      <t xml:space="preserve">Мероприятие 2: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Приобретение программного обеспечения для информационной безопасности и защиты персональных данных</t>
    </r>
  </si>
  <si>
    <r>
      <t xml:space="preserve">Мероприятие 3:                                                                                                            </t>
    </r>
    <r>
      <rPr>
        <sz val="16"/>
        <rFont val="Times New Roman"/>
        <family val="1"/>
      </rPr>
      <t xml:space="preserve">Обеспечение информирования граждан и организаций о деятельности органов местного самоуправления Городского округа «город Ирбит» Свердловской области </t>
    </r>
  </si>
  <si>
    <r>
      <t xml:space="preserve">Мероприятие 2:                                                                                                         </t>
    </r>
    <r>
      <rPr>
        <sz val="16"/>
        <rFont val="Times New Roman"/>
        <family val="1"/>
      </rPr>
      <t>Проведение технической инвентаризации и кадастровых работ в отношении объектов муниципальной собственности для внесения их в Реестр муниципальной собственности, передачи в пользование и приватизации</t>
    </r>
  </si>
  <si>
    <r>
      <t xml:space="preserve">Мероприятие 3:                                                                                                         </t>
    </r>
    <r>
      <rPr>
        <sz val="16"/>
        <rFont val="Times New Roman"/>
        <family val="1"/>
      </rPr>
      <t>Проведение оценки объектов и размера платы их аренды для внесения сведений в Реестр муниципальной собственности, передачи в пользование и приватизации</t>
    </r>
  </si>
  <si>
    <r>
      <t xml:space="preserve">Мероприятие 4:                                                                                                       </t>
    </r>
    <r>
      <rPr>
        <sz val="16"/>
        <rFont val="Times New Roman"/>
        <family val="1"/>
      </rPr>
      <t xml:space="preserve"> Проведение кадастровых работ в отношении земельных участков муниципальной собственности и земельных участков государственная собственность на которые не разграничена, постановка их на государственный кадастровый учет с целью их дальнейшего предоставления в пользование физическим и юридическим лицам</t>
    </r>
  </si>
  <si>
    <r>
      <t xml:space="preserve">Мероприятие 5:                                                                                                         </t>
    </r>
    <r>
      <rPr>
        <sz val="16"/>
        <rFont val="Times New Roman"/>
        <family val="1"/>
      </rPr>
      <t>Оформление актов технического состояния объектов культурного наследия, находящихся в собственности Городского округа «город Ирбит» Свердловской области</t>
    </r>
  </si>
  <si>
    <r>
      <rPr>
        <b/>
        <sz val="16"/>
        <rFont val="Times New Roman"/>
        <family val="1"/>
      </rPr>
      <t xml:space="preserve">Мероприятие 6:                                                                                                     </t>
    </r>
    <r>
      <rPr>
        <sz val="16"/>
        <rFont val="Times New Roman"/>
        <family val="1"/>
      </rPr>
      <t>Заключение договоров о сохранности и оплате коммунальных услуг объектов, переданных в казну Городского округа «город Ирбит» Свердловской области</t>
    </r>
  </si>
  <si>
    <r>
      <rPr>
        <b/>
        <sz val="16"/>
        <rFont val="Times New Roman"/>
        <family val="1"/>
      </rPr>
      <t xml:space="preserve">Мероприятие 7:                                                                                                     </t>
    </r>
    <r>
      <rPr>
        <sz val="16"/>
        <rFont val="Times New Roman"/>
        <family val="1"/>
      </rPr>
      <t>Ремонт зданий и нежилых помещений, находящихся в собственности Городского округа «город Ирбит» Свердловской области</t>
    </r>
  </si>
  <si>
    <r>
      <rPr>
        <b/>
        <sz val="16"/>
        <rFont val="Times New Roman"/>
        <family val="1"/>
      </rPr>
      <t xml:space="preserve">Мероприятие 8:                                                                                                     </t>
    </r>
    <r>
      <rPr>
        <sz val="16"/>
        <rFont val="Times New Roman"/>
        <family val="1"/>
      </rPr>
      <t xml:space="preserve">Комплексное обследование технического состояния зданий, помещений, находящихся в собственности Городского округа «город Ирбит» Свердловской области </t>
    </r>
  </si>
  <si>
    <r>
      <t xml:space="preserve">Мероприятие 9: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Проведение оценки жилых помещений (квартир) и определение размера выкупной цены в соответствии со статьей 32 Жилищного кодекса Российской Федерации</t>
    </r>
  </si>
  <si>
    <r>
      <rPr>
        <b/>
        <sz val="16"/>
        <rFont val="Times New Roman"/>
        <family val="1"/>
      </rPr>
      <t xml:space="preserve">Мероприятие 10:                                                                                                     </t>
    </r>
    <r>
      <rPr>
        <sz val="16"/>
        <rFont val="Times New Roman"/>
        <family val="1"/>
      </rPr>
      <t>Разработка документации по планировке территории и проекта межевания территории Городского округа «город Ирбит» Свердловской области</t>
    </r>
  </si>
  <si>
    <t>10.2.10.</t>
  </si>
  <si>
    <t>10.2.11.</t>
  </si>
  <si>
    <r>
      <rPr>
        <b/>
        <sz val="16"/>
        <rFont val="Times New Roman"/>
        <family val="1"/>
      </rPr>
      <t xml:space="preserve">Мероприятие 11:                                                                                                     </t>
    </r>
    <r>
      <rPr>
        <sz val="16"/>
        <rFont val="Times New Roman"/>
        <family val="1"/>
      </rPr>
      <t>Разработка документации по планировке территории</t>
    </r>
  </si>
  <si>
    <t>10.2.12.</t>
  </si>
  <si>
    <t>10.2.13.</t>
  </si>
  <si>
    <r>
      <rPr>
        <b/>
        <sz val="16"/>
        <rFont val="Times New Roman"/>
        <family val="1"/>
      </rPr>
      <t xml:space="preserve">Мероприятие 12:                                                                                                     </t>
    </r>
    <r>
      <rPr>
        <sz val="16"/>
        <rFont val="Times New Roman"/>
        <family val="1"/>
      </rPr>
      <t>Снос аварийных нежилых зданий для подготовки площадок под строительство</t>
    </r>
  </si>
  <si>
    <r>
      <rPr>
        <b/>
        <sz val="16"/>
        <rFont val="Times New Roman"/>
        <family val="1"/>
      </rPr>
      <t xml:space="preserve">Мероприятие 13:                                                                                                     </t>
    </r>
    <r>
      <rPr>
        <sz val="16"/>
        <rFont val="Times New Roman"/>
        <family val="1"/>
      </rPr>
      <t>Проведение землеустроительных работ по описанию местоположения границ территориальных зон и внесение в Единый государственный реестр недвижимости сведений о границах территориальных зон</t>
    </r>
  </si>
  <si>
    <r>
      <rPr>
        <b/>
        <sz val="16"/>
        <rFont val="Times New Roman"/>
        <family val="1"/>
      </rPr>
      <t xml:space="preserve">Мероприятие 14:                                                                                                     </t>
    </r>
    <r>
      <rPr>
        <sz val="16"/>
        <rFont val="Times New Roman"/>
        <family val="1"/>
      </rPr>
      <t>Содержание муниципального имущества</t>
    </r>
  </si>
  <si>
    <r>
      <rPr>
        <b/>
        <sz val="16"/>
        <rFont val="Times New Roman"/>
        <family val="1"/>
      </rPr>
      <t>Мероприятие 1:</t>
    </r>
    <r>
      <rPr>
        <sz val="16"/>
        <rFont val="Times New Roman"/>
        <family val="1"/>
      </rPr>
      <t xml:space="preserve">
Расходы на обеспечение деятельности (оказание услуг) муниципальных учреждений </t>
    </r>
  </si>
  <si>
    <r>
      <t xml:space="preserve">Мероприятие 2:
</t>
    </r>
    <r>
      <rPr>
        <sz val="16"/>
        <rFont val="Times New Roman"/>
        <family val="1"/>
      </rPr>
      <t>Мероприятия по предупреждению и ликвидации последствий ЧС и стихийных бедствий</t>
    </r>
  </si>
  <si>
    <r>
      <t xml:space="preserve">Мероприятие 3:
</t>
    </r>
    <r>
      <rPr>
        <sz val="16"/>
        <rFont val="Times New Roman"/>
        <family val="1"/>
      </rPr>
      <t>Мероприятия по обеспечению пожарной безопасности</t>
    </r>
  </si>
  <si>
    <r>
      <t xml:space="preserve">Мероприятие 4:
</t>
    </r>
    <r>
      <rPr>
        <sz val="16"/>
        <rFont val="Times New Roman"/>
        <family val="1"/>
      </rPr>
      <t>Мероприятия по гражданской обороне</t>
    </r>
  </si>
  <si>
    <r>
      <t xml:space="preserve">Мероприятие 5:
</t>
    </r>
    <r>
      <rPr>
        <sz val="16"/>
        <rFont val="Times New Roman"/>
        <family val="1"/>
      </rPr>
      <t>Мероприятия по обеспечению безопасности граждан на территории Городского округа «город Ирбит» Свердловской области, профилактика правонарушений, преступлений и экстремизма</t>
    </r>
  </si>
  <si>
    <r>
      <t xml:space="preserve">Мероприятие 6:
</t>
    </r>
    <r>
      <rPr>
        <sz val="16"/>
        <rFont val="Times New Roman"/>
        <family val="1"/>
      </rPr>
      <t>Создание условий для деятельности добровольных формирований населения по охране общественного порядка</t>
    </r>
  </si>
  <si>
    <r>
      <t xml:space="preserve">Мероприятие 7:
</t>
    </r>
    <r>
      <rPr>
        <sz val="16"/>
        <rFont val="Times New Roman"/>
        <family val="1"/>
      </rPr>
      <t>Оказание содействия лицам, освободившимся из мест лишения свободы, обратившимся по вопросу восстановления документов</t>
    </r>
  </si>
  <si>
    <r>
      <t xml:space="preserve">Мероприятие 8:
</t>
    </r>
    <r>
      <rPr>
        <sz val="16"/>
        <rFont val="Times New Roman"/>
        <family val="1"/>
      </rPr>
      <t>Информирование населения о правилах безопасности поведения людей на водных объектах (изготовление информационных стендов, буклетов, видеосюжетов и прочее)</t>
    </r>
  </si>
  <si>
    <r>
      <t xml:space="preserve">Мероприятие 9:
</t>
    </r>
    <r>
      <rPr>
        <sz val="16"/>
        <rFont val="Times New Roman"/>
        <family val="1"/>
      </rPr>
      <t>Проведение лабораторных исследований качества воды на водных объектах</t>
    </r>
  </si>
  <si>
    <r>
      <t xml:space="preserve">Мероприятие 2:
</t>
    </r>
    <r>
      <rPr>
        <sz val="16"/>
        <rFont val="Times New Roman"/>
        <family val="1"/>
      </rPr>
      <t>Привлечение социально-ориентированных некоммерческих организаций к реализации муниципальной политики в социальной сфере</t>
    </r>
  </si>
  <si>
    <r>
      <t xml:space="preserve">Мероприятие 1: 
</t>
    </r>
    <r>
      <rPr>
        <sz val="16"/>
        <rFont val="Times New Roman"/>
        <family val="1"/>
      </rPr>
      <t>Информирование населения через СМИ о мерах по противодействию коррупции</t>
    </r>
  </si>
  <si>
    <r>
      <t xml:space="preserve">Мероприятие 2: 
</t>
    </r>
    <r>
      <rPr>
        <sz val="16"/>
        <rFont val="Times New Roman"/>
        <family val="1"/>
      </rPr>
      <t>Организация изготовления и распространения видеоматериалов и печатной продукции о противодействии коррупции</t>
    </r>
  </si>
  <si>
    <r>
      <t xml:space="preserve">Мероприятие 3: 
</t>
    </r>
    <r>
      <rPr>
        <sz val="16"/>
        <rFont val="Times New Roman"/>
        <family val="1"/>
      </rPr>
      <t>Обучение муниципальных служащих, впервые поступивших на муниципальную службу, для замещения должностей, включенных в перечни, по образовательным программам в области противодействия коррупции</t>
    </r>
  </si>
  <si>
    <r>
      <t xml:space="preserve">Мероприятие 4:
</t>
    </r>
    <r>
      <rPr>
        <sz val="16"/>
        <rFont val="Times New Roman"/>
        <family val="1"/>
      </rPr>
      <t>Профессиональная подготовка, переподготовка и повышение квалификации сотрудников администрации</t>
    </r>
  </si>
  <si>
    <r>
      <t xml:space="preserve">Мероприятие 1: 
</t>
    </r>
    <r>
      <rPr>
        <sz val="16"/>
        <rFont val="Times New Roman"/>
        <family val="1"/>
      </rPr>
      <t>Благоустройство дворовых территорий</t>
    </r>
  </si>
  <si>
    <r>
      <t xml:space="preserve">Мероприятие 2: 
</t>
    </r>
    <r>
      <rPr>
        <sz val="16"/>
        <rFont val="Times New Roman"/>
        <family val="1"/>
      </rPr>
      <t xml:space="preserve">Благоустройство наиболее посещаемых муниципальных территорий общего пользования </t>
    </r>
  </si>
  <si>
    <r>
      <t xml:space="preserve">Мероприятие 3: 
</t>
    </r>
    <r>
      <rPr>
        <sz val="16"/>
        <rFont val="Times New Roman"/>
        <family val="1"/>
      </rPr>
      <t>Разработка схем прилегающих территорий в Городском округе «город Ирбит» Свердловской области</t>
    </r>
  </si>
  <si>
    <r>
      <t xml:space="preserve">Мероприятие 4: 
</t>
    </r>
    <r>
      <rPr>
        <sz val="16"/>
        <rFont val="Times New Roman"/>
        <family val="1"/>
      </rPr>
      <t>Восстановление воинских захоронений</t>
    </r>
  </si>
  <si>
    <r>
      <t xml:space="preserve">Мероприятие 1: 
</t>
    </r>
    <r>
      <rPr>
        <sz val="16"/>
        <rFont val="Times New Roman"/>
        <family val="1"/>
      </rPr>
      <t>Проведение мероприятий по антитеррористической защищенности объектов и мест массового пребывания людей</t>
    </r>
  </si>
  <si>
    <r>
      <t xml:space="preserve">Мероприятие 2: 
</t>
    </r>
    <r>
      <rPr>
        <sz val="16"/>
        <rFont val="Times New Roman"/>
        <family val="1"/>
      </rPr>
      <t>Обеспечение выпуска и размещения видео и аудио роликов и печатной продукции по вопросам профилактики терроризма</t>
    </r>
  </si>
  <si>
    <r>
      <t>Мероприятие 5:</t>
    </r>
    <r>
      <rPr>
        <sz val="16"/>
        <rFont val="Times New Roman"/>
        <family val="1"/>
      </rPr>
      <t xml:space="preserve">                                                                                            Укрепление материально-технической базы муниципальных учреждений по работе с молодежью</t>
    </r>
  </si>
  <si>
    <r>
      <t xml:space="preserve">Мероприятие 6:                                                                                            </t>
    </r>
    <r>
      <rPr>
        <sz val="16"/>
        <rFont val="Times New Roman"/>
        <family val="1"/>
      </rPr>
      <t>Создание и обеспечение деятельности молодежных "коворкинг-центров"</t>
    </r>
  </si>
  <si>
    <r>
      <t xml:space="preserve">Мероприятие 8:                                                                                                         </t>
    </r>
    <r>
      <rPr>
        <sz val="16"/>
        <rFont val="Times New Roman"/>
        <family val="1"/>
      </rPr>
      <t>Организация военно-патриотического воспитания и допризывной подготовки молодых граждан</t>
    </r>
  </si>
  <si>
    <r>
      <t xml:space="preserve">Мероприятие 22: 
</t>
    </r>
    <r>
      <rPr>
        <sz val="16"/>
        <rFont val="Times New Roman"/>
        <family val="1"/>
      </rPr>
      <t>Создание безопасных условий пребывания в муниципальных организациях отдыха детей и их оздоровления</t>
    </r>
  </si>
  <si>
    <r>
      <t xml:space="preserve">Мероприятие 21: 
</t>
    </r>
    <r>
      <rPr>
        <sz val="16"/>
        <rFont val="Times New Roman"/>
        <family val="1"/>
      </rPr>
      <t>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 детей</t>
    </r>
  </si>
  <si>
    <r>
      <t xml:space="preserve">Мероприятие 23: 
</t>
    </r>
    <r>
      <rPr>
        <sz val="16"/>
        <rFont val="Times New Roman"/>
        <family val="1"/>
      </rPr>
      <t>Организация предоставления дополнительного образования детей в муниципальных организациях дополнительного образования</t>
    </r>
  </si>
  <si>
    <r>
      <t xml:space="preserve">Мероприятие 24: 
</t>
    </r>
    <r>
      <rPr>
        <sz val="16"/>
        <rFont val="Times New Roman"/>
        <family val="1"/>
      </rPr>
      <t>Мероприятия по обеспечению организации отдыха детей в каникулярное время, включая мероприятия по обеспечению безопасности их жизни и здоровья</t>
    </r>
  </si>
  <si>
    <r>
      <t xml:space="preserve">Мероприятие 25: 
</t>
    </r>
    <r>
      <rPr>
        <sz val="16"/>
        <rFont val="Times New Roman"/>
        <family val="1"/>
      </rPr>
      <t>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  </r>
  </si>
  <si>
    <r>
      <t xml:space="preserve">Мероприятие 5:
</t>
    </r>
    <r>
      <rPr>
        <sz val="16"/>
        <rFont val="Times New Roman"/>
        <family val="1"/>
      </rPr>
      <t>Создание в дошкольных образовательных организациях условий для получения детьми-инвалидами качественного образования</t>
    </r>
  </si>
  <si>
    <r>
      <t xml:space="preserve">Мероприятие 4: 
</t>
    </r>
    <r>
      <rPr>
        <sz val="16"/>
        <rFont val="Times New Roman"/>
        <family val="1"/>
      </rPr>
      <t>Организация проведения Ирбитской выставки-ярмарки</t>
    </r>
  </si>
  <si>
    <r>
      <t xml:space="preserve">Мероприятие 5: 
</t>
    </r>
    <r>
      <rPr>
        <sz val="16"/>
        <rFont val="Times New Roman"/>
        <family val="1"/>
      </rPr>
      <t>Приобретение и (или) аренда выставочного оборудования в целях обеспечения участия субъектов народных художественных промыслов в областных, межрегиональных, всероссийских и международных выставочно-ярмарочных мероприятиях в сфере народных художественных промыслов</t>
    </r>
  </si>
  <si>
    <r>
      <t xml:space="preserve">Мероприятие 6: 
</t>
    </r>
    <r>
      <rPr>
        <sz val="16"/>
        <rFont val="Times New Roman"/>
        <family val="1"/>
      </rPr>
      <t>Проведение специализированных выставок, ярмарок, фестивалей в сфере народных художественных промыслов</t>
    </r>
  </si>
  <si>
    <r>
      <t xml:space="preserve">Мероприятие 7: 
</t>
    </r>
    <r>
      <rPr>
        <sz val="16"/>
        <rFont val="Times New Roman"/>
        <family val="1"/>
      </rPr>
      <t>Разработка и издание методических, информационных, справочных материалов по вопросам сохранения, возрождения и развития народных художественных промыслов (учебно-методических пособий, книг, журналов, справочников, брошюр, буклетов, каталогов, видеороликов, видеофильмов) с фиксацией указанных материалов на бумажном и (или) электронном носителях</t>
    </r>
  </si>
  <si>
    <r>
      <t xml:space="preserve">Мероприятие 8: 
</t>
    </r>
    <r>
      <rPr>
        <sz val="16"/>
        <rFont val="Times New Roman"/>
        <family val="1"/>
      </rPr>
      <t>Развитие объектов, предназначенных для организации досуга</t>
    </r>
  </si>
  <si>
    <r>
      <t xml:space="preserve">Мероприятие 9: 
</t>
    </r>
    <r>
      <rPr>
        <sz val="16"/>
        <rFont val="Times New Roman"/>
        <family val="1"/>
      </rPr>
      <t xml:space="preserve"> Расходы на обеспечение деятельности (оказание услуг) муниципальных учреждений</t>
    </r>
  </si>
  <si>
    <r>
      <t xml:space="preserve">Мероприятие 3: 
</t>
    </r>
    <r>
      <rPr>
        <sz val="16"/>
        <rFont val="Times New Roman"/>
        <family val="1"/>
      </rPr>
      <t>Приобретение оборудования в целях обеспечения эксплуатации объектов, предназначенных для организации досуга</t>
    </r>
  </si>
  <si>
    <r>
      <t xml:space="preserve">Мероприятие 4:   </t>
    </r>
    <r>
      <rPr>
        <sz val="16"/>
        <rFont val="Times New Roman"/>
        <family val="1"/>
      </rPr>
      <t>Комплектование книжных фондов Библиотечной системы</t>
    </r>
  </si>
  <si>
    <r>
      <t xml:space="preserve">Мероприятие 5: </t>
    </r>
    <r>
      <rPr>
        <sz val="16"/>
        <rFont val="Times New Roman"/>
        <family val="1"/>
      </rPr>
      <t>Поддержка творческой деятельности театра (создание новых постановок и укрепление материально-технической базы)</t>
    </r>
  </si>
  <si>
    <r>
      <t xml:space="preserve">Мероприятие 6:   </t>
    </r>
    <r>
      <rPr>
        <sz val="16"/>
        <rFont val="Times New Roman"/>
        <family val="1"/>
      </rPr>
      <t>Проведение гастрольной деятельности</t>
    </r>
  </si>
  <si>
    <r>
      <t xml:space="preserve">Мероприятие 7:   </t>
    </r>
    <r>
      <rPr>
        <sz val="16"/>
        <rFont val="Times New Roman"/>
        <family val="1"/>
      </rPr>
  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«Интернет« и развитие системы библиотечного дела с учетом задачи расширения информационных технологий и оцифровки</t>
    </r>
  </si>
  <si>
    <r>
      <t xml:space="preserve">Мероприятие 8:                                                                                           </t>
    </r>
    <r>
      <rPr>
        <sz val="16"/>
        <rFont val="Times New Roman"/>
        <family val="1"/>
      </rPr>
      <t>Информатизация муниципальных музеев</t>
    </r>
  </si>
  <si>
    <r>
      <t xml:space="preserve">Мероприятие 9:                                                                                          </t>
    </r>
    <r>
      <rPr>
        <sz val="16"/>
        <rFont val="Times New Roman"/>
        <family val="1"/>
      </rPr>
      <t>Техническое оснащение муниципальных музеев</t>
    </r>
  </si>
  <si>
    <r>
      <t xml:space="preserve">Мероприятие 10:                                                                                          </t>
    </r>
    <r>
      <rPr>
        <sz val="16"/>
        <rFont val="Times New Roman"/>
        <family val="1"/>
      </rPr>
  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</t>
    </r>
  </si>
  <si>
    <r>
      <t xml:space="preserve">Мероприятие 11:                                                                                          </t>
    </r>
    <r>
      <rPr>
        <sz val="16"/>
        <rFont val="Times New Roman"/>
        <family val="1"/>
      </rPr>
      <t>Модернизация библиотек в части комплектования книжных фондов</t>
    </r>
  </si>
  <si>
    <r>
      <t xml:space="preserve">Мероприятие 12:                                                                                         </t>
    </r>
    <r>
      <rPr>
        <sz val="16"/>
        <rFont val="Times New Roman"/>
        <family val="1"/>
      </rPr>
      <t>Капитальный ремонт здания МКУК «Библиотечная система»</t>
    </r>
  </si>
  <si>
    <r>
      <t xml:space="preserve">Мероприятие 13:                                                                                          </t>
    </r>
    <r>
      <rPr>
        <sz val="16"/>
        <rFont val="Times New Roman"/>
        <family val="1"/>
      </rPr>
      <t xml:space="preserve">Выполнение работ по сохранению объектов культурного наследия «Бывший дом купца Зязина», «Бывшая лавка купца Зязина» с современным пристроем  </t>
    </r>
  </si>
  <si>
    <r>
      <t xml:space="preserve">Мероприятие 14:                                                                                          </t>
    </r>
    <r>
      <rPr>
        <sz val="16"/>
        <rFont val="Times New Roman"/>
        <family val="1"/>
      </rPr>
      <t>Выполнение работ по сохранению объекта культурного наследия регионального значения «Здание, в котором размещался Ирбитский уездный исполком Советов рабочих, крестьянских и солдатских депутатов»</t>
    </r>
  </si>
  <si>
    <r>
      <t xml:space="preserve">Мероприятие 15:                                                                                          </t>
    </r>
    <r>
      <rPr>
        <sz val="16"/>
        <rFont val="Times New Roman"/>
        <family val="1"/>
      </rPr>
      <t>Поддержка любительских творческих коллективов</t>
    </r>
  </si>
  <si>
    <r>
      <t xml:space="preserve">Мероприятие 16: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органов местного самоуправления </t>
    </r>
  </si>
  <si>
    <r>
      <t xml:space="preserve">Мероприятие 17: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организацию и проведение общегородских мероприятий в сфере культуры и искусства</t>
    </r>
  </si>
  <si>
    <r>
      <t xml:space="preserve">Мероприятие 18: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(оказания услуг) муниципальных учреждений культуры</t>
    </r>
  </si>
  <si>
    <r>
      <t xml:space="preserve">Мероприятие 9: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  </r>
  </si>
  <si>
    <r>
      <t xml:space="preserve">Мероприятие 10: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спортивно-массовых мероприятий, соревнований различных уровней, а также участие в них</t>
    </r>
  </si>
  <si>
    <r>
      <t xml:space="preserve">Мероприятие 11: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соревнований для людей с ограниченными возможностями здоровья</t>
    </r>
  </si>
  <si>
    <r>
      <t xml:space="preserve">Мероприятие 12:                                                                                                                            </t>
    </r>
    <r>
      <rPr>
        <sz val="16"/>
        <rFont val="Times New Roman"/>
        <family val="1"/>
      </rPr>
      <t>Поэтапное внедрение и реализация Всероссийского физкультурно-спортивного комплекса "Готов к труду и обороне" (ГТО)</t>
    </r>
  </si>
  <si>
    <r>
      <t xml:space="preserve">Мероприятие 13: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(оказание услуг) муниципальных учреждений </t>
    </r>
  </si>
  <si>
    <r>
      <t xml:space="preserve">Мероприятие 14:                                                                                                               </t>
    </r>
    <r>
      <rPr>
        <sz val="16"/>
        <rFont val="Times New Roman"/>
        <family val="1"/>
      </rPr>
      <t>Реконструкция спортпавильона на стадионе "Юность"</t>
    </r>
  </si>
  <si>
    <r>
      <t xml:space="preserve">Мероприятие 15: </t>
    </r>
    <r>
      <rPr>
        <sz val="16"/>
        <rFont val="Times New Roman"/>
        <family val="1"/>
      </rPr>
      <t xml:space="preserve">                                                                                                             Капитальный ремонт универсальной спортивной площадки с искусственным покрытием по адресу: г. Ирбит, ул. Пролетарская, 61 Б/1               </t>
    </r>
    <r>
      <rPr>
        <b/>
        <sz val="16"/>
        <rFont val="Times New Roman"/>
        <family val="1"/>
      </rPr>
      <t xml:space="preserve">                                                                         
</t>
    </r>
  </si>
  <si>
    <r>
      <t xml:space="preserve">Мероприятие 17: </t>
    </r>
    <r>
      <rPr>
        <sz val="16"/>
        <rFont val="Times New Roman"/>
        <family val="1"/>
      </rPr>
      <t xml:space="preserve">                                                                                         Обустройство лыжероллерной трассы и устройство энергоснабжения парка «Сосновая роща»       </t>
    </r>
    <r>
      <rPr>
        <b/>
        <sz val="16"/>
        <rFont val="Times New Roman"/>
        <family val="1"/>
      </rPr>
      <t xml:space="preserve">                                                                                     
</t>
    </r>
  </si>
  <si>
    <r>
      <t xml:space="preserve">Мероприятие 19: </t>
    </r>
    <r>
      <rPr>
        <sz val="16"/>
        <rFont val="Times New Roman"/>
        <family val="1"/>
      </rPr>
      <t xml:space="preserve">                                                                                         Реконструкция стадиона "Юность"                         </t>
    </r>
    <r>
      <rPr>
        <b/>
        <sz val="16"/>
        <rFont val="Times New Roman"/>
        <family val="1"/>
      </rPr>
      <t xml:space="preserve">                                                          
</t>
    </r>
  </si>
  <si>
    <t>адм.</t>
  </si>
  <si>
    <r>
      <t xml:space="preserve">Мероприятие 1:
</t>
    </r>
    <r>
      <rPr>
        <sz val="16"/>
        <rFont val="Times New Roman"/>
        <family val="1"/>
      </rPr>
      <t>Предоставление субсидий на поддержку социально ориентированных некоммерческих организаций, не являющихся муниципальными учреждениями</t>
    </r>
  </si>
  <si>
    <r>
      <t xml:space="preserve">Мероприятие 10:           
</t>
    </r>
    <r>
      <rPr>
        <sz val="16"/>
        <rFont val="Times New Roman"/>
        <family val="1"/>
      </rPr>
      <t>Капитальный ремонт автомобильной дороги по ул. Ницинская, ул.Елизарьевых и ул.Калинина в г.Ирбите Свердловской области</t>
    </r>
  </si>
  <si>
    <r>
      <t xml:space="preserve">Мероприятие 11:           
</t>
    </r>
    <r>
      <rPr>
        <sz val="16"/>
        <rFont val="Times New Roman"/>
        <family val="1"/>
      </rPr>
      <t>Реконструкция участка автомобильной дороги ул.Советская, д.100/30 на территории Городского округа "город Ирбит" Свердловской области</t>
    </r>
  </si>
  <si>
    <r>
      <t xml:space="preserve">Мероприятие 12:           
</t>
    </r>
    <r>
      <rPr>
        <sz val="16"/>
        <rFont val="Times New Roman"/>
        <family val="1"/>
      </rPr>
      <t>Ремонт дорог</t>
    </r>
  </si>
  <si>
    <r>
      <t xml:space="preserve">Мероприятие 5: 
</t>
    </r>
    <r>
      <rPr>
        <sz val="16"/>
        <rFont val="Times New Roman"/>
        <family val="1"/>
      </rPr>
      <t>Государственная поддержка закупки контейнеров для раздельного накопления твердых коммунальных отходов</t>
    </r>
  </si>
  <si>
    <t>14.5.</t>
  </si>
  <si>
    <r>
      <t xml:space="preserve">Мероприятие 5: 
</t>
    </r>
    <r>
      <rPr>
        <sz val="16"/>
        <rFont val="Times New Roman"/>
        <family val="1"/>
      </rPr>
      <t>Восстановление воинских захоронений (по Соглашению с Министерством энергетики и жилищно-коммунального хозяйства Свердловской области)</t>
    </r>
  </si>
  <si>
    <r>
      <t xml:space="preserve">Мероприятие 18: </t>
    </r>
    <r>
      <rPr>
        <sz val="16"/>
        <rFont val="Times New Roman"/>
        <family val="1"/>
      </rPr>
      <t xml:space="preserve">                                                                                         Строительство центра единоборств</t>
    </r>
    <r>
      <rPr>
        <b/>
        <sz val="16"/>
        <rFont val="Times New Roman"/>
        <family val="1"/>
      </rPr>
      <t xml:space="preserve">                                                                                 
</t>
    </r>
  </si>
  <si>
    <r>
      <t xml:space="preserve">Мероприятие 16: </t>
    </r>
    <r>
      <rPr>
        <sz val="16"/>
        <rFont val="Times New Roman"/>
        <family val="1"/>
      </rPr>
      <t xml:space="preserve">                                                                                         Строительство крытого катка с искусственным льдом                 </t>
    </r>
    <r>
      <rPr>
        <b/>
        <sz val="16"/>
        <rFont val="Times New Roman"/>
        <family val="1"/>
      </rPr>
      <t xml:space="preserve">                                                                                          
</t>
    </r>
  </si>
  <si>
    <t>Финансирование Муниципальной программы / подпрограммы, рублей</t>
  </si>
  <si>
    <t>1.1.6.</t>
  </si>
  <si>
    <t>1.1.7.</t>
  </si>
  <si>
    <r>
      <t xml:space="preserve">Мероприятие 6:
</t>
    </r>
    <r>
      <rPr>
        <sz val="16"/>
        <rFont val="Times New Roman"/>
        <family val="1"/>
      </rPr>
      <t>Капитальный ремонт здания МБДОУ Детский сад № 2"</t>
    </r>
  </si>
  <si>
    <r>
      <t xml:space="preserve">Мероприятие 7:
</t>
    </r>
    <r>
      <rPr>
        <sz val="16"/>
        <rFont val="Times New Roman"/>
        <family val="1"/>
      </rPr>
      <t>Капитальный ремонт здания МБДОУ Детский сад № 11"</t>
    </r>
  </si>
  <si>
    <r>
      <t xml:space="preserve">Мероприятие 8: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Ремонт, приведение в соответствие с требованиями пожарной безопасности и санитарного законодательства зданий и помещений,  в которых размещаются муниципальные общеобразовательные организации</t>
    </r>
  </si>
  <si>
    <r>
      <t xml:space="preserve">Мероприятие 9:
</t>
    </r>
    <r>
      <rPr>
        <sz val="16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образовательных организациях</t>
    </r>
  </si>
  <si>
    <r>
      <t xml:space="preserve">Мероприятие 10: 
</t>
    </r>
    <r>
      <rPr>
        <sz val="16"/>
        <rFont val="Times New Roman"/>
        <family val="1"/>
      </rP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  </r>
  </si>
  <si>
    <r>
      <t xml:space="preserve">Мероприятие 11: 
</t>
    </r>
    <r>
      <rPr>
        <sz val="16"/>
        <rFont val="Times New Roman"/>
        <family val="1"/>
      </rPr>
      <t>Осуществление мероприятий по организации питания в муниципальных общеобразовательных учреждениях</t>
    </r>
  </si>
  <si>
    <r>
      <t xml:space="preserve">Мероприятие 12: 
</t>
    </r>
    <r>
      <rPr>
        <sz val="16"/>
        <rFont val="Times New Roman"/>
        <family val="1"/>
      </rPr>
      <t>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  </r>
  </si>
  <si>
    <r>
      <t xml:space="preserve">Мероприятие 13: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  </r>
  </si>
  <si>
    <r>
      <t xml:space="preserve">Мероприятие 14: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                                                       Проведение работ по сохранению объектов культурного наследия - зданий МБОУ «Школа № 1»</t>
    </r>
  </si>
  <si>
    <r>
      <t xml:space="preserve">Мероприятие 15: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Осуществление мер социальной поддержки студентов, обучающихся в образовательных организациях высшего профессионального образования по договорам о целевом обучении</t>
    </r>
  </si>
  <si>
    <r>
      <t xml:space="preserve">Мероприятие 16: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Организация бесплатного горячего питания обучающихся, получающих начальное общее образование в муниципальных общеобразовательных организациях </t>
    </r>
  </si>
  <si>
    <r>
      <t xml:space="preserve">Мероприятие 17:                                                                                                                       </t>
    </r>
    <r>
      <rPr>
        <sz val="16"/>
        <rFont val="Times New Roman"/>
        <family val="1"/>
      </rPr>
      <t>Ежемесячное денежное вознаграждение за классное руководство педагогическим работникам муниципальных общеобразовательных организаций</t>
    </r>
  </si>
  <si>
    <r>
      <t xml:space="preserve">Мероприятие 20: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 xml:space="preserve">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</t>
    </r>
  </si>
  <si>
    <r>
      <t xml:space="preserve">Мероприятие 26: 
</t>
    </r>
    <r>
      <rPr>
        <sz val="16"/>
        <rFont val="Times New Roman"/>
        <family val="1"/>
      </rPr>
      <t>Обеспечение персонифицированного финансирования дополнительного образования детей</t>
    </r>
  </si>
  <si>
    <r>
      <rPr>
        <b/>
        <sz val="16"/>
        <rFont val="Times New Roman"/>
        <family val="1"/>
      </rPr>
      <t>Мероприятие 27:</t>
    </r>
    <r>
      <rPr>
        <sz val="16"/>
        <rFont val="Times New Roman"/>
        <family val="1"/>
      </rPr>
      <t xml:space="preserve"> 
Строительство физкультурно-досугового центра</t>
    </r>
  </si>
  <si>
    <r>
      <t xml:space="preserve">Мероприятие 28: 
</t>
    </r>
    <r>
      <rPr>
        <sz val="16"/>
        <rFont val="Times New Roman"/>
        <family val="1"/>
      </rPr>
      <t>Проектирование и ремонт объектов инфраструктуры на территории МАОУ ДО ЗОЛ "ООЦ "Салют"</t>
    </r>
  </si>
  <si>
    <r>
      <t xml:space="preserve">Мероприятие 29: 
</t>
    </r>
    <r>
      <rPr>
        <sz val="16"/>
        <rFont val="Times New Roman"/>
        <family val="1"/>
      </rPr>
      <t>Мероприятия по обеспечению организации отдыха детей в каникулярное время, включая мероприятия по обеспечению безопасности их жизни и здоровья</t>
    </r>
  </si>
  <si>
    <r>
      <t xml:space="preserve">Мероприятие 30:
</t>
    </r>
    <r>
      <rPr>
        <sz val="16"/>
        <rFont val="Times New Roman"/>
        <family val="1"/>
      </rPr>
      <t>Расходы на обеспечение деятельности органа местного самоуправления (центральный аппарат)</t>
    </r>
  </si>
  <si>
    <r>
      <t xml:space="preserve">Мероприятие 31: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ГО город Ирбит «Комплексный центр системы образования»)</t>
    </r>
  </si>
  <si>
    <r>
      <t xml:space="preserve">Мероприятие 32:
</t>
    </r>
    <r>
      <rPr>
        <sz val="16"/>
        <rFont val="Times New Roman"/>
        <family val="1"/>
      </rPr>
      <t>Представительские и иные прочие расходы в органах местного самоуправления</t>
    </r>
  </si>
  <si>
    <r>
      <t xml:space="preserve">Мероприятие 3: 
</t>
    </r>
    <r>
      <rPr>
        <sz val="16"/>
        <rFont val="Times New Roman"/>
        <family val="1"/>
      </rPr>
      <t>Получение санитарно-эпидемиологического заключения на схему санитарной очистки территории Городского округа «город Ирбит» Свердловской области</t>
    </r>
  </si>
  <si>
    <t xml:space="preserve"> ОТЧЕТ</t>
  </si>
  <si>
    <t>о выполнении муниципальных программ, предусмотренных к финансированию из бюджета</t>
  </si>
  <si>
    <t>план</t>
  </si>
  <si>
    <t>факт</t>
  </si>
  <si>
    <t>% исполнения</t>
  </si>
  <si>
    <r>
      <t xml:space="preserve">Мероприятие 18: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Создание в муниципальных общеобразовательных организациях условий для организации горячего питания обучающихся</t>
    </r>
  </si>
  <si>
    <r>
      <t xml:space="preserve">Мероприятие 19: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  </r>
  </si>
  <si>
    <t>1.3.10.</t>
  </si>
  <si>
    <r>
      <t xml:space="preserve">Мероприятие 30: 
</t>
    </r>
    <r>
      <rPr>
        <sz val="16"/>
        <rFont val="Times New Roman"/>
        <family val="1"/>
      </rPr>
      <t>Обеспечение отдыха отдельных категорий детей в организациях отдыха детей и их оздоровления, расположенных на побережье Черного моря</t>
    </r>
  </si>
  <si>
    <t>1.5.2.</t>
  </si>
  <si>
    <r>
      <t xml:space="preserve">Мероприятие 34: 
</t>
    </r>
    <r>
      <rPr>
        <sz val="16"/>
        <rFont val="Times New Roman"/>
        <family val="1"/>
      </rPr>
  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  </r>
  </si>
  <si>
    <r>
      <t xml:space="preserve">Мероприятие 33: 
</t>
    </r>
    <r>
      <rPr>
        <sz val="16"/>
        <rFont val="Times New Roman"/>
        <family val="1"/>
      </rPr>
      <t>Обеспечение деятельности организаций, осуществляющих спортивную подготовку</t>
    </r>
  </si>
  <si>
    <t>2.3.10.</t>
  </si>
  <si>
    <t>2.4.5.</t>
  </si>
  <si>
    <t>2.5.9.</t>
  </si>
  <si>
    <t>4.1.16.</t>
  </si>
  <si>
    <r>
      <t xml:space="preserve">Мероприятие 16:                                                                                          </t>
    </r>
    <r>
      <rPr>
        <sz val="16"/>
        <rFont val="Times New Roman"/>
        <family val="1"/>
      </rPr>
      <t>Газоснабжение МАУК "Ирбитский драматический театр им. А.Н. Островского"</t>
    </r>
  </si>
  <si>
    <t>5.4.8.</t>
  </si>
  <si>
    <r>
      <t xml:space="preserve">Мероприятие 20: </t>
    </r>
    <r>
      <rPr>
        <sz val="16"/>
        <rFont val="Times New Roman"/>
        <family val="1"/>
      </rPr>
      <t xml:space="preserve">                                                                                         Приобретение зданий, расположенных по адресу: г. Ирбит, ул. Пролетарская, д. 4а и 4б                     </t>
    </r>
    <r>
      <rPr>
        <b/>
        <sz val="16"/>
        <rFont val="Times New Roman"/>
        <family val="1"/>
      </rPr>
      <t xml:space="preserve">                                                          
</t>
    </r>
  </si>
  <si>
    <t>Глава Городского округа "город Ирбит" Свердловской области</t>
  </si>
  <si>
    <r>
      <t xml:space="preserve">Мероприятие 35: 
</t>
    </r>
    <r>
      <rPr>
        <sz val="16"/>
        <rFont val="Times New Roman"/>
        <family val="1"/>
      </rPr>
      <t>Обеспечение персонифицированного финансирования дополнительного образования в области физической культуры и спорта</t>
    </r>
  </si>
  <si>
    <r>
      <t xml:space="preserve">Мероприятие 36: 
</t>
    </r>
    <r>
      <rPr>
        <sz val="16"/>
        <rFont val="Times New Roman"/>
        <family val="1"/>
      </rPr>
      <t>Реализация дополнительных общеразвивающих программ в области физической культуры и спорта</t>
    </r>
  </si>
  <si>
    <t>1.5.3.</t>
  </si>
  <si>
    <t>1.5.4.</t>
  </si>
  <si>
    <t>2.2.2.</t>
  </si>
  <si>
    <r>
      <t xml:space="preserve">Мероприятие 7:   
</t>
    </r>
    <r>
      <rPr>
        <sz val="16"/>
        <rFont val="Times New Roman"/>
        <family val="1"/>
      </rPr>
      <t>Предоставление субсидий на финансовое обеспечение затрат организаций, оказывающих услуги бань</t>
    </r>
  </si>
  <si>
    <r>
      <t xml:space="preserve">Мероприятие 6:   
</t>
    </r>
    <r>
      <rPr>
        <sz val="16"/>
        <rFont val="Times New Roman"/>
        <family val="1"/>
      </rPr>
      <t>Реконструкция здания городской бани № 4 по ул. Мамина-Сибиряка, д. 2 в г. Ирбите Свердловской области</t>
    </r>
  </si>
  <si>
    <r>
      <t xml:space="preserve">Мероприятие 8:
</t>
    </r>
    <r>
      <rPr>
        <sz val="16"/>
        <rFont val="Times New Roman"/>
        <family val="1"/>
      </rPr>
      <t>Организация освещения улиц</t>
    </r>
  </si>
  <si>
    <r>
      <t xml:space="preserve">Мероприятие 9:
</t>
    </r>
    <r>
      <rPr>
        <sz val="16"/>
        <rFont val="Times New Roman"/>
        <family val="1"/>
      </rPr>
      <t>Благоустройство и озеленение города</t>
    </r>
  </si>
  <si>
    <r>
      <t xml:space="preserve">Мероприятие 10:
</t>
    </r>
    <r>
      <rPr>
        <sz val="16"/>
        <rFont val="Times New Roman"/>
        <family val="1"/>
      </rPr>
      <t>Противоклещевая акарицидная и дератизационная обработки территорий на эпидемиологически значимых объектах</t>
    </r>
  </si>
  <si>
    <r>
      <t xml:space="preserve">Мероприятие 11:
</t>
    </r>
    <r>
      <rPr>
        <sz val="16"/>
        <rFont val="Times New Roman"/>
        <family val="1"/>
      </rPr>
      <t>Восстановление дренажной системы</t>
    </r>
  </si>
  <si>
    <r>
      <t xml:space="preserve">Мероприятие 12:
</t>
    </r>
    <r>
      <rPr>
        <sz val="16"/>
        <rFont val="Times New Roman"/>
        <family val="1"/>
      </rPr>
      <t>Разработка проектно-сметной документации</t>
    </r>
  </si>
  <si>
    <r>
      <t xml:space="preserve">Мероприятие 13:
</t>
    </r>
    <r>
      <rPr>
        <sz val="16"/>
        <rFont val="Times New Roman"/>
        <family val="1"/>
      </rPr>
      <t>Обрезка деревьев</t>
    </r>
  </si>
  <si>
    <r>
      <t xml:space="preserve">Мероприятие 14:
</t>
    </r>
    <r>
      <rPr>
        <sz val="16"/>
        <rFont val="Times New Roman"/>
        <family val="1"/>
      </rPr>
      <t>Благоустройство улиц, скверов, парков</t>
    </r>
  </si>
  <si>
    <r>
      <t xml:space="preserve">Мероприятие 15:
</t>
    </r>
    <r>
      <rPr>
        <sz val="16"/>
        <rFont val="Times New Roman"/>
        <family val="1"/>
      </rPr>
  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  </r>
  </si>
  <si>
    <r>
      <t xml:space="preserve">Мероприятие 16: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</si>
  <si>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Мероприятие 17:
</t>
    </r>
    <r>
      <rPr>
        <sz val="16"/>
        <rFont val="Times New Roman"/>
        <family val="1"/>
      </rPr>
      <t>Организация ритуальных услуг и содержание мест захоронений</t>
    </r>
  </si>
  <si>
    <r>
      <t xml:space="preserve">Мероприятие 18:
</t>
    </r>
    <r>
      <rPr>
        <sz val="16"/>
        <rFont val="Times New Roman"/>
        <family val="1"/>
      </rPr>
      <t>Техническое обслуживание, аварийное прикрытие и ремонт системы газораспределения</t>
    </r>
  </si>
  <si>
    <r>
      <t xml:space="preserve">Мероприятие 19:
</t>
    </r>
    <r>
      <rPr>
        <sz val="16"/>
        <rFont val="Times New Roman"/>
        <family val="1"/>
      </rPr>
      <t>Проектирование систем газоснабжения многоквартирных домов</t>
    </r>
  </si>
  <si>
    <r>
      <t xml:space="preserve">Мероприятие 20:
</t>
    </r>
    <r>
      <rPr>
        <sz val="16"/>
        <rFont val="Times New Roman"/>
        <family val="1"/>
      </rPr>
      <t>Проектирование системы газораспределения</t>
    </r>
  </si>
  <si>
    <r>
      <t xml:space="preserve">Мероприятие 21:
</t>
    </r>
    <r>
      <rPr>
        <sz val="16"/>
        <rFont val="Times New Roman"/>
        <family val="1"/>
      </rPr>
      <t>Проектирование, строительство, реконструкция, капитальный и текущий ремонт газопровода</t>
    </r>
  </si>
  <si>
    <r>
      <t xml:space="preserve">Мероприятие 22:
</t>
    </r>
    <r>
      <rPr>
        <sz val="16"/>
        <rFont val="Times New Roman"/>
        <family val="1"/>
      </rPr>
      <t>Газоснабжение по улицам Кирова, Карла Маркса, Заозерная, Северная, Береговая, Урицкого, Ленина, пер. Малый, пер. Садовый</t>
    </r>
  </si>
  <si>
    <t>2.4.6.</t>
  </si>
  <si>
    <r>
      <t xml:space="preserve">Мероприятие 23:
</t>
    </r>
    <r>
      <rPr>
        <sz val="16"/>
        <rFont val="Times New Roman"/>
        <family val="1"/>
      </rPr>
      <t>Строительство блочно-модульной водогрейной котельной мощностью 550 кВт по ул. Высоковольтной, д. 15 в г. Ирбите Свердловской области</t>
    </r>
  </si>
  <si>
    <r>
      <t xml:space="preserve">Мероприятие 24:
</t>
    </r>
    <r>
      <rPr>
        <sz val="16"/>
        <rFont val="Times New Roman"/>
        <family val="1"/>
      </rPr>
      <t>Строительство очистных сооружений хозяйственно-бытовых стоков</t>
    </r>
  </si>
  <si>
    <r>
      <t xml:space="preserve">Мероприятие 25:
</t>
    </r>
    <r>
      <rPr>
        <sz val="16"/>
        <rFont val="Times New Roman"/>
        <family val="1"/>
      </rPr>
      <t>Строительство инженерных сетей и объектов</t>
    </r>
  </si>
  <si>
    <r>
      <t xml:space="preserve">Мероприятие 26:
</t>
    </r>
    <r>
      <rPr>
        <sz val="16"/>
        <rFont val="Times New Roman"/>
        <family val="1"/>
      </rPr>
      <t>Разработка проектно - сметной документации</t>
    </r>
  </si>
  <si>
    <r>
      <t xml:space="preserve">Мероприятие 27:
</t>
    </r>
    <r>
      <rPr>
        <sz val="16"/>
        <rFont val="Times New Roman"/>
        <family val="1"/>
      </rPr>
      <t>Ремонт инженерных сетей и объектов жизнеобеспечения</t>
    </r>
  </si>
  <si>
    <r>
      <t xml:space="preserve">Мероприятие 28:
</t>
    </r>
    <r>
      <rPr>
        <sz val="16"/>
        <rFont val="Times New Roman"/>
        <family val="1"/>
      </rPr>
      <t>Актуализация схем теплоснабжения, водоснабжения, водоотведения, газоснабжения программы комплексного развития систем коммунальной инфраструктуры</t>
    </r>
  </si>
  <si>
    <r>
      <t xml:space="preserve">Мероприятие 29: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</si>
  <si>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Мероприятие 30:
</t>
    </r>
    <r>
      <rPr>
        <sz val="16"/>
        <rFont val="Times New Roman"/>
        <family val="1"/>
      </rPr>
      <t>Разработка проектно-сметной документации на строительство магистрального трубопровода</t>
    </r>
  </si>
  <si>
    <r>
      <t xml:space="preserve">Мероприятие 31:
</t>
    </r>
    <r>
      <rPr>
        <sz val="16"/>
        <rFont val="Times New Roman"/>
        <family val="1"/>
      </rPr>
      <t>Приобретение объектов и сетей водоснабжения и водоотведения</t>
    </r>
  </si>
  <si>
    <r>
      <t xml:space="preserve">Мероприятие 32:
</t>
    </r>
    <r>
      <rPr>
        <sz val="16"/>
        <rFont val="Times New Roman"/>
        <family val="1"/>
      </rPr>
      <t>Капитальный ремонт объектов и сетей коммунальной инфраструктуры</t>
    </r>
  </si>
  <si>
    <t>3.2.7.</t>
  </si>
  <si>
    <r>
      <t xml:space="preserve">Мероприятие 10: 
</t>
    </r>
    <r>
      <rPr>
        <sz val="16"/>
        <rFont val="Times New Roman"/>
        <family val="1"/>
      </rPr>
      <t xml:space="preserve"> Предоставление субсидии частному учреждению культуры и туризма "Ирбитский музей народного быта" на финансовое обеспечение затрат, связанных с организацией и проведением межрегионального фестиваля народных промыслов и ремесел "Город мастеров"</t>
    </r>
  </si>
  <si>
    <t>5.4.9.</t>
  </si>
  <si>
    <r>
      <t xml:space="preserve">Мероприятие 20: </t>
    </r>
    <r>
      <rPr>
        <sz val="16"/>
        <rFont val="Times New Roman"/>
        <family val="1"/>
      </rPr>
      <t xml:space="preserve">                                                                                         Реализация проекта инициативного бюджетирования "Обустройтво мини-футбольного поля с устройством искусственного покрытия по адресу: Свердловская область, город Ирбит, ул. Горького,6а"     </t>
    </r>
    <r>
      <rPr>
        <b/>
        <sz val="16"/>
        <rFont val="Times New Roman"/>
        <family val="1"/>
      </rPr>
      <t xml:space="preserve">                                                          
</t>
    </r>
  </si>
  <si>
    <r>
      <t xml:space="preserve">Мероприятие 13:           
</t>
    </r>
    <r>
      <rPr>
        <sz val="16"/>
        <rFont val="Times New Roman"/>
        <family val="1"/>
      </rPr>
      <t>Проектирование, строительство, реконструкция, техническое перевооружение светофорных объектов</t>
    </r>
  </si>
  <si>
    <r>
      <t xml:space="preserve">Мероприятие 14:                                                                                                           </t>
    </r>
    <r>
      <rPr>
        <sz val="16"/>
        <rFont val="Times New Roman"/>
        <family val="1"/>
      </rPr>
      <t>Изготовление и размещение на территории города социально-значимой рекламы по вопросам безопасности дорожного движения</t>
    </r>
  </si>
  <si>
    <r>
      <t xml:space="preserve">Мероприятие 15: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смотров, конкурсов, соревнований, фестивалей и других мероприятий, направленных на профилактику детского дорожно-транспортного травматизма</t>
    </r>
  </si>
  <si>
    <r>
      <t xml:space="preserve">Мероприятие 33:
</t>
    </r>
    <r>
      <rPr>
        <sz val="16"/>
        <rFont val="Times New Roman"/>
        <family val="1"/>
      </rPr>
      <t>Капитальный ремонт разводящих сетей водоснабжения г.Ирбита</t>
    </r>
  </si>
  <si>
    <t>2.5.10.</t>
  </si>
  <si>
    <r>
      <t xml:space="preserve">Мероприятие 34:
</t>
    </r>
    <r>
      <rPr>
        <sz val="16"/>
        <rFont val="Times New Roman"/>
        <family val="1"/>
      </rPr>
      <t xml:space="preserve">Обустройство и содержание источников нецентрализованного питьевого водоснабжения </t>
    </r>
  </si>
  <si>
    <r>
      <t xml:space="preserve">Мероприятие 35:
</t>
    </r>
    <r>
      <rPr>
        <sz val="16"/>
        <rFont val="Times New Roman"/>
        <family val="1"/>
      </rPr>
      <t>Организация сбора опасных отходов</t>
    </r>
  </si>
  <si>
    <r>
      <t xml:space="preserve">Мероприятие 36:
</t>
    </r>
    <r>
      <rPr>
        <sz val="16"/>
        <rFont val="Times New Roman"/>
        <family val="1"/>
      </rPr>
      <t>Санитарная очистка водоохранных зон</t>
    </r>
  </si>
  <si>
    <r>
      <t xml:space="preserve">Мероприятие 37:
</t>
    </r>
    <r>
      <rPr>
        <sz val="16"/>
        <rFont val="Times New Roman"/>
        <family val="1"/>
      </rPr>
      <t>Обеспечение осуществления экологического просвещения населения</t>
    </r>
  </si>
  <si>
    <r>
      <t xml:space="preserve">Мероприятие 38:
</t>
    </r>
    <r>
      <rPr>
        <sz val="16"/>
        <rFont val="Times New Roman"/>
        <family val="1"/>
      </rPr>
      <t>Разработка проекта нормативов образования отходов и лимитов на их размещение</t>
    </r>
  </si>
  <si>
    <r>
      <t xml:space="preserve">Мероприятие 39:
</t>
    </r>
    <r>
      <rPr>
        <sz val="16"/>
        <rFont val="Times New Roman"/>
        <family val="1"/>
      </rPr>
      <t>Разработка проектно-сметной документации</t>
    </r>
  </si>
  <si>
    <r>
      <t xml:space="preserve">Мероприятие 40:
</t>
    </r>
    <r>
      <rPr>
        <sz val="16"/>
        <rFont val="Times New Roman"/>
        <family val="1"/>
      </rPr>
      <t>Мероприятия в области использования, охраны, защиты, воспроизводства городских лесов</t>
    </r>
  </si>
  <si>
    <r>
      <t xml:space="preserve">Мероприятие 41:
</t>
    </r>
    <r>
      <rPr>
        <sz val="16"/>
        <rFont val="Times New Roman"/>
        <family val="1"/>
      </rPr>
  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  </r>
  </si>
  <si>
    <t>4.1.17.</t>
  </si>
  <si>
    <r>
      <t xml:space="preserve">Мероприятие 17:                                                                                          </t>
    </r>
    <r>
      <rPr>
        <sz val="16"/>
        <rFont val="Times New Roman"/>
        <family val="1"/>
      </rPr>
      <t>Строительство подземного пожарного резервуара для системы автоматического пожаротушения МАУК "Ирбитский драматический театр"</t>
    </r>
  </si>
  <si>
    <t>5.4.10.</t>
  </si>
  <si>
    <r>
      <t xml:space="preserve">Мероприятие 21: </t>
    </r>
    <r>
      <rPr>
        <sz val="16"/>
        <rFont val="Times New Roman"/>
        <family val="1"/>
      </rPr>
      <t xml:space="preserve">                                                                                         Устройство мини-футбольного поля с искусственным покрытием по адресу: Свердловская область, г. Ирбит, ул. Маршала Жукова 10а</t>
    </r>
  </si>
  <si>
    <t>8.1.4.</t>
  </si>
  <si>
    <r>
      <t xml:space="preserve">Мероприятие 4:   
</t>
    </r>
    <r>
      <rPr>
        <sz val="16"/>
        <rFont val="Times New Roman"/>
        <family val="1"/>
      </rPr>
      <t>Реализация мероприятий по приобретению подвижного состава пассажирского транспорта общего пользования за счет бюджетных кредитов из федерального бюджета</t>
    </r>
  </si>
  <si>
    <t>10.2.14.</t>
  </si>
  <si>
    <r>
      <rPr>
        <b/>
        <sz val="16"/>
        <rFont val="Times New Roman"/>
        <family val="1"/>
      </rPr>
      <t xml:space="preserve">Мероприятие 15:                                                                                                     </t>
    </r>
    <r>
      <rPr>
        <sz val="16"/>
        <rFont val="Times New Roman"/>
        <family val="1"/>
      </rPr>
      <t>Изъятие для муниципальных нужд объектов недвижимого имущества</t>
    </r>
  </si>
  <si>
    <t xml:space="preserve">25 января 2024 года </t>
  </si>
  <si>
    <t>за 2023 год</t>
  </si>
  <si>
    <t>1.3.11.</t>
  </si>
  <si>
    <r>
      <t xml:space="preserve">Мероприятие 31: 
</t>
    </r>
    <r>
      <rPr>
        <sz val="16"/>
        <rFont val="Times New Roman"/>
        <family val="1"/>
      </rPr>
      <t>Обеспечение осуществления оплаты труда работников муниципальных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</si>
</sst>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#,##0.000_р_."/>
    <numFmt numFmtId="179" formatCode="0.000"/>
    <numFmt numFmtId="180" formatCode="#,##0.0000_р_."/>
    <numFmt numFmtId="181" formatCode="0.0000"/>
    <numFmt numFmtId="182" formatCode="#,##0.0_р_."/>
    <numFmt numFmtId="183" formatCode="#,##0.0"/>
    <numFmt numFmtId="184" formatCode="#,##0.000"/>
    <numFmt numFmtId="185" formatCode="#,##0_р_."/>
    <numFmt numFmtId="186" formatCode="#,##0.00000_р_."/>
    <numFmt numFmtId="187" formatCode="[$-FC19]d\ mmmm\ yyyy\ &quot;г.&quot;"/>
    <numFmt numFmtId="188" formatCode="000000"/>
  </numFmts>
  <fonts count="8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color indexed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20"/>
      <color indexed="12"/>
      <name val="Arial Cyr"/>
      <family val="0"/>
    </font>
    <font>
      <b/>
      <sz val="20"/>
      <color indexed="12"/>
      <name val="Arial Cyr"/>
      <family val="0"/>
    </font>
    <font>
      <sz val="20"/>
      <color indexed="10"/>
      <name val="Times New Roman"/>
      <family val="1"/>
    </font>
    <font>
      <sz val="20"/>
      <color indexed="10"/>
      <name val="Arial Cyr"/>
      <family val="0"/>
    </font>
    <font>
      <sz val="13"/>
      <name val="Times New Roman"/>
      <family val="1"/>
    </font>
    <font>
      <sz val="11"/>
      <name val="Calibri"/>
      <family val="2"/>
    </font>
    <font>
      <b/>
      <sz val="16"/>
      <color indexed="10"/>
      <name val="Times New Roman"/>
      <family val="1"/>
    </font>
    <font>
      <sz val="16"/>
      <name val="Liberation Serif"/>
      <family val="1"/>
    </font>
    <font>
      <sz val="16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178" fontId="22" fillId="0" borderId="0" xfId="0" applyNumberFormat="1" applyFont="1" applyFill="1" applyAlignment="1">
      <alignment wrapText="1"/>
    </xf>
    <xf numFmtId="178" fontId="23" fillId="0" borderId="0" xfId="0" applyNumberFormat="1" applyFont="1" applyAlignment="1">
      <alignment wrapText="1"/>
    </xf>
    <xf numFmtId="178" fontId="18" fillId="0" borderId="0" xfId="0" applyNumberFormat="1" applyFont="1" applyAlignment="1">
      <alignment wrapText="1"/>
    </xf>
    <xf numFmtId="0" fontId="9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178" fontId="18" fillId="0" borderId="0" xfId="0" applyNumberFormat="1" applyFont="1" applyAlignment="1">
      <alignment horizontal="center" wrapText="1"/>
    </xf>
    <xf numFmtId="178" fontId="24" fillId="0" borderId="0" xfId="0" applyNumberFormat="1" applyFont="1" applyAlignment="1">
      <alignment horizontal="center" wrapText="1"/>
    </xf>
    <xf numFmtId="178" fontId="24" fillId="0" borderId="0" xfId="0" applyNumberFormat="1" applyFont="1" applyAlignment="1">
      <alignment wrapText="1"/>
    </xf>
    <xf numFmtId="178" fontId="25" fillId="0" borderId="0" xfId="0" applyNumberFormat="1" applyFont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178" fontId="19" fillId="0" borderId="0" xfId="0" applyNumberFormat="1" applyFont="1" applyBorder="1" applyAlignment="1">
      <alignment wrapText="1"/>
    </xf>
    <xf numFmtId="178" fontId="19" fillId="0" borderId="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176" fontId="19" fillId="4" borderId="10" xfId="0" applyNumberFormat="1" applyFont="1" applyFill="1" applyBorder="1" applyAlignment="1">
      <alignment wrapText="1"/>
    </xf>
    <xf numFmtId="176" fontId="19" fillId="33" borderId="10" xfId="0" applyNumberFormat="1" applyFont="1" applyFill="1" applyBorder="1" applyAlignment="1">
      <alignment wrapText="1"/>
    </xf>
    <xf numFmtId="176" fontId="18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76" fontId="18" fillId="33" borderId="11" xfId="0" applyNumberFormat="1" applyFont="1" applyFill="1" applyBorder="1" applyAlignment="1">
      <alignment wrapText="1"/>
    </xf>
    <xf numFmtId="0" fontId="72" fillId="0" borderId="0" xfId="0" applyFont="1" applyAlignment="1">
      <alignment wrapText="1"/>
    </xf>
    <xf numFmtId="0" fontId="73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176" fontId="19" fillId="32" borderId="10" xfId="0" applyNumberFormat="1" applyFont="1" applyFill="1" applyBorder="1" applyAlignment="1">
      <alignment wrapText="1"/>
    </xf>
    <xf numFmtId="0" fontId="20" fillId="0" borderId="0" xfId="0" applyFont="1" applyAlignment="1">
      <alignment/>
    </xf>
    <xf numFmtId="0" fontId="20" fillId="35" borderId="0" xfId="0" applyFont="1" applyFill="1" applyAlignment="1">
      <alignment/>
    </xf>
    <xf numFmtId="176" fontId="19" fillId="0" borderId="10" xfId="0" applyNumberFormat="1" applyFont="1" applyFill="1" applyBorder="1" applyAlignment="1">
      <alignment wrapText="1"/>
    </xf>
    <xf numFmtId="176" fontId="18" fillId="0" borderId="10" xfId="0" applyNumberFormat="1" applyFont="1" applyFill="1" applyBorder="1" applyAlignment="1">
      <alignment wrapText="1"/>
    </xf>
    <xf numFmtId="176" fontId="74" fillId="0" borderId="10" xfId="0" applyNumberFormat="1" applyFont="1" applyFill="1" applyBorder="1" applyAlignment="1">
      <alignment wrapText="1"/>
    </xf>
    <xf numFmtId="176" fontId="74" fillId="36" borderId="10" xfId="0" applyNumberFormat="1" applyFont="1" applyFill="1" applyBorder="1" applyAlignment="1">
      <alignment wrapText="1"/>
    </xf>
    <xf numFmtId="176" fontId="75" fillId="36" borderId="10" xfId="0" applyNumberFormat="1" applyFont="1" applyFill="1" applyBorder="1" applyAlignment="1">
      <alignment wrapText="1"/>
    </xf>
    <xf numFmtId="176" fontId="74" fillId="4" borderId="10" xfId="0" applyNumberFormat="1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76" fontId="18" fillId="36" borderId="10" xfId="0" applyNumberFormat="1" applyFont="1" applyFill="1" applyBorder="1" applyAlignment="1">
      <alignment wrapText="1"/>
    </xf>
    <xf numFmtId="176" fontId="19" fillId="36" borderId="10" xfId="0" applyNumberFormat="1" applyFont="1" applyFill="1" applyBorder="1" applyAlignment="1">
      <alignment wrapText="1"/>
    </xf>
    <xf numFmtId="176" fontId="76" fillId="0" borderId="10" xfId="0" applyNumberFormat="1" applyFont="1" applyFill="1" applyBorder="1" applyAlignment="1">
      <alignment wrapText="1"/>
    </xf>
    <xf numFmtId="176" fontId="77" fillId="0" borderId="10" xfId="0" applyNumberFormat="1" applyFont="1" applyFill="1" applyBorder="1" applyAlignment="1">
      <alignment wrapText="1"/>
    </xf>
    <xf numFmtId="176" fontId="76" fillId="33" borderId="10" xfId="0" applyNumberFormat="1" applyFont="1" applyFill="1" applyBorder="1" applyAlignment="1">
      <alignment wrapText="1"/>
    </xf>
    <xf numFmtId="176" fontId="77" fillId="33" borderId="10" xfId="0" applyNumberFormat="1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19" fillId="32" borderId="12" xfId="0" applyFont="1" applyFill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vertical="top" wrapText="1"/>
    </xf>
    <xf numFmtId="0" fontId="19" fillId="32" borderId="14" xfId="0" applyFont="1" applyFill="1" applyBorder="1" applyAlignment="1">
      <alignment horizontal="left" vertical="top" wrapText="1"/>
    </xf>
    <xf numFmtId="0" fontId="26" fillId="32" borderId="12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14" fontId="7" fillId="33" borderId="12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7" fillId="33" borderId="1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3" fillId="0" borderId="12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14" xfId="0" applyFont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178" fontId="14" fillId="0" borderId="15" xfId="0" applyNumberFormat="1" applyFont="1" applyBorder="1" applyAlignment="1">
      <alignment horizontal="center" vertical="top" wrapText="1"/>
    </xf>
    <xf numFmtId="178" fontId="14" fillId="0" borderId="16" xfId="0" applyNumberFormat="1" applyFont="1" applyBorder="1" applyAlignment="1">
      <alignment horizontal="center" vertical="top" wrapText="1"/>
    </xf>
    <xf numFmtId="178" fontId="14" fillId="0" borderId="17" xfId="0" applyNumberFormat="1" applyFont="1" applyBorder="1" applyAlignment="1">
      <alignment horizontal="center" vertical="top" wrapText="1"/>
    </xf>
    <xf numFmtId="178" fontId="14" fillId="0" borderId="18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8" fillId="0" borderId="12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8" fillId="0" borderId="14" xfId="0" applyFont="1" applyBorder="1" applyAlignment="1">
      <alignment vertical="center" wrapText="1"/>
    </xf>
    <xf numFmtId="0" fontId="73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left" wrapText="1"/>
    </xf>
    <xf numFmtId="0" fontId="19" fillId="4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73" fillId="4" borderId="10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8" fontId="18" fillId="0" borderId="0" xfId="0" applyNumberFormat="1" applyFont="1" applyAlignment="1">
      <alignment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center" wrapText="1"/>
    </xf>
    <xf numFmtId="16" fontId="7" fillId="4" borderId="10" xfId="0" applyNumberFormat="1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left" vertical="top" wrapText="1"/>
    </xf>
    <xf numFmtId="0" fontId="7" fillId="36" borderId="14" xfId="0" applyFont="1" applyFill="1" applyBorder="1" applyAlignment="1">
      <alignment horizontal="left" vertical="top" wrapText="1"/>
    </xf>
    <xf numFmtId="0" fontId="26" fillId="4" borderId="12" xfId="0" applyFont="1" applyFill="1" applyBorder="1" applyAlignment="1">
      <alignment horizontal="center" wrapText="1"/>
    </xf>
    <xf numFmtId="0" fontId="26" fillId="4" borderId="13" xfId="0" applyFont="1" applyFill="1" applyBorder="1" applyAlignment="1">
      <alignment horizontal="center" wrapText="1"/>
    </xf>
    <xf numFmtId="0" fontId="26" fillId="4" borderId="14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8" fontId="18" fillId="0" borderId="0" xfId="0" applyNumberFormat="1" applyFont="1" applyAlignment="1">
      <alignment horizontal="center" wrapText="1"/>
    </xf>
    <xf numFmtId="178" fontId="18" fillId="0" borderId="0" xfId="0" applyNumberFormat="1" applyFont="1" applyAlignment="1">
      <alignment horizontal="left" wrapText="1"/>
    </xf>
    <xf numFmtId="178" fontId="18" fillId="33" borderId="0" xfId="0" applyNumberFormat="1" applyFont="1" applyFill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9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7" fillId="4" borderId="10" xfId="62" applyFont="1" applyFill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9" fillId="37" borderId="12" xfId="0" applyFont="1" applyFill="1" applyBorder="1" applyAlignment="1">
      <alignment horizontal="left" vertical="center" wrapText="1"/>
    </xf>
    <xf numFmtId="0" fontId="19" fillId="37" borderId="13" xfId="0" applyFont="1" applyFill="1" applyBorder="1" applyAlignment="1">
      <alignment horizontal="left" vertical="center" wrapText="1"/>
    </xf>
    <xf numFmtId="0" fontId="19" fillId="37" borderId="14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left"/>
    </xf>
    <xf numFmtId="0" fontId="7" fillId="37" borderId="13" xfId="0" applyFont="1" applyFill="1" applyBorder="1" applyAlignment="1">
      <alignment horizontal="left"/>
    </xf>
    <xf numFmtId="0" fontId="7" fillId="37" borderId="14" xfId="0" applyFont="1" applyFill="1" applyBorder="1" applyAlignment="1">
      <alignment horizontal="left"/>
    </xf>
    <xf numFmtId="176" fontId="18" fillId="33" borderId="10" xfId="0" applyNumberFormat="1" applyFont="1" applyFill="1" applyBorder="1" applyAlignment="1">
      <alignment vertical="top" wrapText="1"/>
    </xf>
    <xf numFmtId="176" fontId="19" fillId="34" borderId="10" xfId="0" applyNumberFormat="1" applyFont="1" applyFill="1" applyBorder="1" applyAlignment="1">
      <alignment wrapText="1"/>
    </xf>
    <xf numFmtId="176" fontId="18" fillId="33" borderId="10" xfId="6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76" fontId="19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1"/>
  <sheetViews>
    <sheetView tabSelected="1" view="pageBreakPreview" zoomScale="50" zoomScaleNormal="75" zoomScaleSheetLayoutView="50" zoomScalePageLayoutView="0" workbookViewId="0" topLeftCell="A7">
      <selection activeCell="H759" sqref="H759"/>
    </sheetView>
  </sheetViews>
  <sheetFormatPr defaultColWidth="9.00390625" defaultRowHeight="12.75"/>
  <cols>
    <col min="1" max="1" width="11.25390625" style="2" customWidth="1"/>
    <col min="2" max="2" width="102.75390625" style="10" customWidth="1"/>
    <col min="3" max="3" width="29.875" style="9" customWidth="1"/>
    <col min="4" max="4" width="23.25390625" style="36" customWidth="1"/>
    <col min="5" max="5" width="22.875" style="1" customWidth="1"/>
    <col min="6" max="6" width="34.25390625" style="13" customWidth="1"/>
    <col min="7" max="7" width="32.375" style="20" customWidth="1"/>
    <col min="8" max="8" width="32.625" style="12" customWidth="1"/>
    <col min="9" max="9" width="20.25390625" style="0" customWidth="1"/>
    <col min="10" max="11" width="14.375" style="0" bestFit="1" customWidth="1"/>
  </cols>
  <sheetData>
    <row r="1" spans="6:8" ht="26.25" customHeight="1" hidden="1">
      <c r="F1" s="210" t="s">
        <v>5</v>
      </c>
      <c r="G1" s="210"/>
      <c r="H1" s="210"/>
    </row>
    <row r="2" spans="6:8" ht="26.25" customHeight="1" hidden="1">
      <c r="F2" s="209" t="s">
        <v>4</v>
      </c>
      <c r="G2" s="209"/>
      <c r="H2" s="209"/>
    </row>
    <row r="3" spans="6:8" ht="26.25" customHeight="1" hidden="1">
      <c r="F3" s="17"/>
      <c r="G3" s="18"/>
      <c r="H3" s="17"/>
    </row>
    <row r="4" spans="6:8" ht="26.25" customHeight="1" hidden="1">
      <c r="F4" s="209" t="s">
        <v>6</v>
      </c>
      <c r="G4" s="209"/>
      <c r="H4" s="209"/>
    </row>
    <row r="5" spans="6:8" ht="26.25" customHeight="1" hidden="1">
      <c r="F5" s="211" t="s">
        <v>3</v>
      </c>
      <c r="G5" s="211"/>
      <c r="H5" s="211"/>
    </row>
    <row r="6" spans="6:8" ht="26.25" hidden="1">
      <c r="F6" s="14"/>
      <c r="G6" s="19"/>
      <c r="H6" s="14"/>
    </row>
    <row r="7" spans="6:8" ht="26.25" customHeight="1">
      <c r="F7" s="163" t="s">
        <v>134</v>
      </c>
      <c r="G7" s="163"/>
      <c r="H7" s="163"/>
    </row>
    <row r="8" spans="6:8" ht="47.25" customHeight="1">
      <c r="F8" s="210" t="s">
        <v>488</v>
      </c>
      <c r="G8" s="210"/>
      <c r="H8" s="210"/>
    </row>
    <row r="9" spans="6:8" ht="39" customHeight="1">
      <c r="F9" s="163" t="s">
        <v>215</v>
      </c>
      <c r="G9" s="163"/>
      <c r="H9" s="163"/>
    </row>
    <row r="10" spans="2:8" ht="26.25" customHeight="1">
      <c r="B10" s="11"/>
      <c r="F10" s="163" t="s">
        <v>547</v>
      </c>
      <c r="G10" s="163"/>
      <c r="H10" s="163"/>
    </row>
    <row r="11" spans="1:8" ht="28.5" customHeight="1">
      <c r="A11" s="109" t="s">
        <v>469</v>
      </c>
      <c r="B11" s="109"/>
      <c r="C11" s="109"/>
      <c r="D11" s="109"/>
      <c r="E11" s="109"/>
      <c r="F11" s="109"/>
      <c r="G11" s="42"/>
      <c r="H11" s="20"/>
    </row>
    <row r="12" spans="1:8" ht="28.5" customHeight="1">
      <c r="A12" s="109" t="s">
        <v>470</v>
      </c>
      <c r="B12" s="109"/>
      <c r="C12" s="109"/>
      <c r="D12" s="109"/>
      <c r="E12" s="109"/>
      <c r="F12" s="109"/>
      <c r="G12" s="42"/>
      <c r="H12" s="27"/>
    </row>
    <row r="13" spans="1:8" ht="28.5" customHeight="1">
      <c r="A13" s="109" t="s">
        <v>216</v>
      </c>
      <c r="B13" s="109"/>
      <c r="C13" s="109"/>
      <c r="D13" s="109"/>
      <c r="E13" s="109"/>
      <c r="F13" s="109"/>
      <c r="G13" s="42"/>
      <c r="H13" s="27"/>
    </row>
    <row r="14" spans="1:8" ht="28.5" customHeight="1">
      <c r="A14" s="109" t="s">
        <v>548</v>
      </c>
      <c r="B14" s="109"/>
      <c r="C14" s="109"/>
      <c r="D14" s="109"/>
      <c r="E14" s="109"/>
      <c r="F14" s="109"/>
      <c r="G14" s="42"/>
      <c r="H14" s="27"/>
    </row>
    <row r="15" spans="1:6" ht="18" customHeight="1">
      <c r="A15" s="109"/>
      <c r="B15" s="109"/>
      <c r="C15" s="109"/>
      <c r="D15" s="109"/>
      <c r="E15" s="109"/>
      <c r="F15" s="53"/>
    </row>
    <row r="16" spans="1:8" ht="23.25" customHeight="1">
      <c r="A16" s="217" t="s">
        <v>19</v>
      </c>
      <c r="B16" s="150" t="s">
        <v>16</v>
      </c>
      <c r="C16" s="216" t="s">
        <v>17</v>
      </c>
      <c r="D16" s="150" t="s">
        <v>20</v>
      </c>
      <c r="E16" s="212" t="s">
        <v>28</v>
      </c>
      <c r="F16" s="110" t="s">
        <v>445</v>
      </c>
      <c r="G16" s="111"/>
      <c r="H16" s="111"/>
    </row>
    <row r="17" spans="1:8" ht="35.25" customHeight="1">
      <c r="A17" s="217"/>
      <c r="B17" s="150"/>
      <c r="C17" s="216"/>
      <c r="D17" s="150"/>
      <c r="E17" s="212"/>
      <c r="F17" s="112"/>
      <c r="G17" s="113"/>
      <c r="H17" s="113"/>
    </row>
    <row r="18" spans="1:8" ht="75.75" customHeight="1">
      <c r="A18" s="217"/>
      <c r="B18" s="150"/>
      <c r="C18" s="216"/>
      <c r="D18" s="150"/>
      <c r="E18" s="212"/>
      <c r="F18" s="26" t="s">
        <v>471</v>
      </c>
      <c r="G18" s="26" t="s">
        <v>472</v>
      </c>
      <c r="H18" s="54" t="s">
        <v>473</v>
      </c>
    </row>
    <row r="19" spans="1:8" ht="30" customHeight="1">
      <c r="A19" s="129">
        <v>1</v>
      </c>
      <c r="B19" s="175" t="s">
        <v>252</v>
      </c>
      <c r="C19" s="156" t="s">
        <v>233</v>
      </c>
      <c r="D19" s="158" t="s">
        <v>164</v>
      </c>
      <c r="E19" s="7" t="s">
        <v>21</v>
      </c>
      <c r="F19" s="44">
        <f>SUM(F20:F21)</f>
        <v>1763546701</v>
      </c>
      <c r="G19" s="44">
        <f>SUM(G20:G21)</f>
        <v>1501121142.6399999</v>
      </c>
      <c r="H19" s="44">
        <f aca="true" t="shared" si="0" ref="H19:H24">G19/F19*100</f>
        <v>85.11944377706615</v>
      </c>
    </row>
    <row r="20" spans="1:8" ht="30" customHeight="1">
      <c r="A20" s="129"/>
      <c r="B20" s="175"/>
      <c r="C20" s="156"/>
      <c r="D20" s="158"/>
      <c r="E20" s="8" t="s">
        <v>150</v>
      </c>
      <c r="F20" s="44">
        <f>F23+F47+F89+F125+F137</f>
        <v>876987510</v>
      </c>
      <c r="G20" s="44">
        <f>G23+G47+G89+G125+G137</f>
        <v>844270323.8599999</v>
      </c>
      <c r="H20" s="44">
        <f t="shared" si="0"/>
        <v>96.26936692177063</v>
      </c>
    </row>
    <row r="21" spans="1:8" ht="39" customHeight="1">
      <c r="A21" s="129"/>
      <c r="B21" s="175"/>
      <c r="C21" s="156"/>
      <c r="D21" s="158"/>
      <c r="E21" s="8" t="s">
        <v>27</v>
      </c>
      <c r="F21" s="44">
        <f>F24+F48+F90+F126+F138</f>
        <v>886559191</v>
      </c>
      <c r="G21" s="44">
        <f>G24+G48+G90+G126+G138</f>
        <v>656850818.78</v>
      </c>
      <c r="H21" s="44">
        <f t="shared" si="0"/>
        <v>74.08990008203524</v>
      </c>
    </row>
    <row r="22" spans="1:8" ht="30" customHeight="1">
      <c r="A22" s="107" t="s">
        <v>22</v>
      </c>
      <c r="B22" s="167" t="s">
        <v>253</v>
      </c>
      <c r="C22" s="155" t="s">
        <v>233</v>
      </c>
      <c r="D22" s="157"/>
      <c r="E22" s="5" t="s">
        <v>21</v>
      </c>
      <c r="F22" s="28">
        <f>SUM(F23:F24)</f>
        <v>872667521.24</v>
      </c>
      <c r="G22" s="28">
        <f>SUM(G23:G24)</f>
        <v>618181284.73</v>
      </c>
      <c r="H22" s="52">
        <f t="shared" si="0"/>
        <v>70.83812215809377</v>
      </c>
    </row>
    <row r="23" spans="1:8" ht="30" customHeight="1">
      <c r="A23" s="107"/>
      <c r="B23" s="167"/>
      <c r="C23" s="155"/>
      <c r="D23" s="157"/>
      <c r="E23" s="6" t="s">
        <v>150</v>
      </c>
      <c r="F23" s="28">
        <f>F26+F29+F32+F35+F38+F41+F44</f>
        <v>378523100</v>
      </c>
      <c r="G23" s="28">
        <f>G26+G29+G32+G35+G38+G41+G44</f>
        <v>353745235.71</v>
      </c>
      <c r="H23" s="52">
        <f t="shared" si="0"/>
        <v>93.4540681163184</v>
      </c>
    </row>
    <row r="24" spans="1:8" ht="25.5">
      <c r="A24" s="107"/>
      <c r="B24" s="167"/>
      <c r="C24" s="155"/>
      <c r="D24" s="157"/>
      <c r="E24" s="6" t="s">
        <v>27</v>
      </c>
      <c r="F24" s="28">
        <f>F27+F30+F33+F36+F39+F42+F45</f>
        <v>494144421.24000007</v>
      </c>
      <c r="G24" s="28">
        <f>G27+G30+G33+G36+G39+G42+G45</f>
        <v>264436049.02</v>
      </c>
      <c r="H24" s="52">
        <f t="shared" si="0"/>
        <v>53.51391974767768</v>
      </c>
    </row>
    <row r="25" spans="1:8" ht="30" customHeight="1">
      <c r="A25" s="150" t="s">
        <v>60</v>
      </c>
      <c r="B25" s="124" t="s">
        <v>300</v>
      </c>
      <c r="C25" s="94"/>
      <c r="D25" s="120"/>
      <c r="E25" s="31" t="s">
        <v>21</v>
      </c>
      <c r="F25" s="47">
        <f>SUM(F26:F27)</f>
        <v>401397.69</v>
      </c>
      <c r="G25" s="47">
        <f>SUM(G26:G27)</f>
        <v>401397.69</v>
      </c>
      <c r="H25" s="49">
        <f>G25/F25*100</f>
        <v>100</v>
      </c>
    </row>
    <row r="26" spans="1:8" ht="30" customHeight="1">
      <c r="A26" s="150"/>
      <c r="B26" s="124"/>
      <c r="C26" s="94"/>
      <c r="D26" s="120"/>
      <c r="E26" s="32" t="s">
        <v>150</v>
      </c>
      <c r="F26" s="48">
        <v>0</v>
      </c>
      <c r="G26" s="48">
        <v>0</v>
      </c>
      <c r="H26" s="51">
        <v>0</v>
      </c>
    </row>
    <row r="27" spans="1:8" ht="49.5" customHeight="1">
      <c r="A27" s="150"/>
      <c r="B27" s="124"/>
      <c r="C27" s="94"/>
      <c r="D27" s="120"/>
      <c r="E27" s="32" t="s">
        <v>27</v>
      </c>
      <c r="F27" s="48">
        <v>401397.69</v>
      </c>
      <c r="G27" s="48">
        <v>401397.69</v>
      </c>
      <c r="H27" s="51">
        <f>G27/F27*100</f>
        <v>100</v>
      </c>
    </row>
    <row r="28" spans="1:8" ht="37.5" customHeight="1">
      <c r="A28" s="121" t="s">
        <v>61</v>
      </c>
      <c r="B28" s="124" t="s">
        <v>302</v>
      </c>
      <c r="C28" s="94"/>
      <c r="D28" s="104"/>
      <c r="E28" s="31" t="s">
        <v>21</v>
      </c>
      <c r="F28" s="47">
        <f>F29+F30</f>
        <v>304610191</v>
      </c>
      <c r="G28" s="47">
        <f>G29+G30</f>
        <v>50123954.49</v>
      </c>
      <c r="H28" s="57">
        <f aca="true" t="shared" si="1" ref="H28:H45">G28/F28*100</f>
        <v>16.455114100237047</v>
      </c>
    </row>
    <row r="29" spans="1:8" ht="34.5" customHeight="1">
      <c r="A29" s="122"/>
      <c r="B29" s="124"/>
      <c r="C29" s="94"/>
      <c r="D29" s="105"/>
      <c r="E29" s="32" t="s">
        <v>150</v>
      </c>
      <c r="F29" s="48">
        <v>62692000</v>
      </c>
      <c r="G29" s="48">
        <v>37914135.71</v>
      </c>
      <c r="H29" s="56">
        <f>G29/F29*100</f>
        <v>60.47683230715243</v>
      </c>
    </row>
    <row r="30" spans="1:9" ht="41.25" customHeight="1">
      <c r="A30" s="123"/>
      <c r="B30" s="124"/>
      <c r="C30" s="94"/>
      <c r="D30" s="106"/>
      <c r="E30" s="32" t="s">
        <v>27</v>
      </c>
      <c r="F30" s="48">
        <v>241918191</v>
      </c>
      <c r="G30" s="48">
        <v>12209818.78</v>
      </c>
      <c r="H30" s="56">
        <f>G30/F30*100</f>
        <v>5.047085847297858</v>
      </c>
      <c r="I30" s="45" t="s">
        <v>435</v>
      </c>
    </row>
    <row r="31" spans="1:8" ht="30" customHeight="1">
      <c r="A31" s="150" t="s">
        <v>62</v>
      </c>
      <c r="B31" s="124" t="s">
        <v>219</v>
      </c>
      <c r="C31" s="94"/>
      <c r="D31" s="120"/>
      <c r="E31" s="31" t="s">
        <v>21</v>
      </c>
      <c r="F31" s="47">
        <f>SUM(F32:F33)</f>
        <v>210518924.02</v>
      </c>
      <c r="G31" s="47">
        <f>SUM(G32:G33)</f>
        <v>210518924.02</v>
      </c>
      <c r="H31" s="50">
        <f t="shared" si="1"/>
        <v>100</v>
      </c>
    </row>
    <row r="32" spans="1:8" ht="36" customHeight="1">
      <c r="A32" s="150"/>
      <c r="B32" s="124"/>
      <c r="C32" s="94"/>
      <c r="D32" s="120"/>
      <c r="E32" s="32" t="s">
        <v>150</v>
      </c>
      <c r="F32" s="48">
        <v>0</v>
      </c>
      <c r="G32" s="48">
        <v>0</v>
      </c>
      <c r="H32" s="51">
        <v>0</v>
      </c>
    </row>
    <row r="33" spans="1:8" ht="37.5" customHeight="1">
      <c r="A33" s="150"/>
      <c r="B33" s="124"/>
      <c r="C33" s="94"/>
      <c r="D33" s="120"/>
      <c r="E33" s="32" t="s">
        <v>27</v>
      </c>
      <c r="F33" s="48">
        <v>210518924.02</v>
      </c>
      <c r="G33" s="48">
        <v>210518924.02</v>
      </c>
      <c r="H33" s="51">
        <f t="shared" si="1"/>
        <v>100</v>
      </c>
    </row>
    <row r="34" spans="1:8" ht="30" customHeight="1">
      <c r="A34" s="150" t="s">
        <v>149</v>
      </c>
      <c r="B34" s="184" t="s">
        <v>301</v>
      </c>
      <c r="C34" s="94"/>
      <c r="D34" s="120"/>
      <c r="E34" s="31" t="s">
        <v>21</v>
      </c>
      <c r="F34" s="47">
        <f>SUM(F35:F36)</f>
        <v>315831100</v>
      </c>
      <c r="G34" s="47">
        <f>SUM(G35:G36)</f>
        <v>315831100</v>
      </c>
      <c r="H34" s="57">
        <f t="shared" si="1"/>
        <v>100</v>
      </c>
    </row>
    <row r="35" spans="1:8" ht="34.5" customHeight="1">
      <c r="A35" s="150"/>
      <c r="B35" s="184"/>
      <c r="C35" s="94"/>
      <c r="D35" s="120"/>
      <c r="E35" s="32" t="s">
        <v>150</v>
      </c>
      <c r="F35" s="48">
        <v>315831100</v>
      </c>
      <c r="G35" s="48">
        <v>315831100</v>
      </c>
      <c r="H35" s="56">
        <f t="shared" si="1"/>
        <v>100</v>
      </c>
    </row>
    <row r="36" spans="1:8" ht="34.5" customHeight="1">
      <c r="A36" s="150"/>
      <c r="B36" s="184"/>
      <c r="C36" s="94"/>
      <c r="D36" s="120"/>
      <c r="E36" s="32" t="s">
        <v>27</v>
      </c>
      <c r="F36" s="48">
        <v>0</v>
      </c>
      <c r="G36" s="48">
        <v>0</v>
      </c>
      <c r="H36" s="56">
        <v>0</v>
      </c>
    </row>
    <row r="37" spans="1:8" ht="31.5" customHeight="1">
      <c r="A37" s="121" t="s">
        <v>151</v>
      </c>
      <c r="B37" s="124" t="s">
        <v>403</v>
      </c>
      <c r="C37" s="94"/>
      <c r="D37" s="104"/>
      <c r="E37" s="31" t="s">
        <v>21</v>
      </c>
      <c r="F37" s="47">
        <f>F38+F39</f>
        <v>0</v>
      </c>
      <c r="G37" s="47">
        <f>G38+G39</f>
        <v>0</v>
      </c>
      <c r="H37" s="57">
        <v>0</v>
      </c>
    </row>
    <row r="38" spans="1:8" ht="31.5" customHeight="1">
      <c r="A38" s="122"/>
      <c r="B38" s="124"/>
      <c r="C38" s="94"/>
      <c r="D38" s="105"/>
      <c r="E38" s="32" t="s">
        <v>150</v>
      </c>
      <c r="F38" s="48">
        <v>0</v>
      </c>
      <c r="G38" s="48">
        <v>0</v>
      </c>
      <c r="H38" s="56">
        <v>0</v>
      </c>
    </row>
    <row r="39" spans="1:8" ht="31.5" customHeight="1">
      <c r="A39" s="123"/>
      <c r="B39" s="124"/>
      <c r="C39" s="94"/>
      <c r="D39" s="106"/>
      <c r="E39" s="32" t="s">
        <v>27</v>
      </c>
      <c r="F39" s="48">
        <v>0</v>
      </c>
      <c r="G39" s="48">
        <v>0</v>
      </c>
      <c r="H39" s="56">
        <v>0</v>
      </c>
    </row>
    <row r="40" spans="1:8" ht="31.5" customHeight="1">
      <c r="A40" s="121" t="s">
        <v>446</v>
      </c>
      <c r="B40" s="124" t="s">
        <v>448</v>
      </c>
      <c r="C40" s="94"/>
      <c r="D40" s="104"/>
      <c r="E40" s="31" t="s">
        <v>21</v>
      </c>
      <c r="F40" s="47">
        <f>F41+F42</f>
        <v>40673834.48</v>
      </c>
      <c r="G40" s="47">
        <f>G41+G42</f>
        <v>40673834.48</v>
      </c>
      <c r="H40" s="57">
        <f t="shared" si="1"/>
        <v>100</v>
      </c>
    </row>
    <row r="41" spans="1:8" ht="31.5" customHeight="1">
      <c r="A41" s="122"/>
      <c r="B41" s="124"/>
      <c r="C41" s="94"/>
      <c r="D41" s="105"/>
      <c r="E41" s="32" t="s">
        <v>150</v>
      </c>
      <c r="F41" s="48">
        <v>0</v>
      </c>
      <c r="G41" s="48">
        <v>0</v>
      </c>
      <c r="H41" s="56">
        <v>0</v>
      </c>
    </row>
    <row r="42" spans="1:8" ht="31.5" customHeight="1">
      <c r="A42" s="123"/>
      <c r="B42" s="124"/>
      <c r="C42" s="94"/>
      <c r="D42" s="106"/>
      <c r="E42" s="32" t="s">
        <v>27</v>
      </c>
      <c r="F42" s="48">
        <v>40673834.48</v>
      </c>
      <c r="G42" s="48">
        <v>40673834.48</v>
      </c>
      <c r="H42" s="56">
        <f t="shared" si="1"/>
        <v>100</v>
      </c>
    </row>
    <row r="43" spans="1:9" ht="33" customHeight="1">
      <c r="A43" s="121" t="s">
        <v>447</v>
      </c>
      <c r="B43" s="124" t="s">
        <v>449</v>
      </c>
      <c r="C43" s="94"/>
      <c r="D43" s="104"/>
      <c r="E43" s="31" t="s">
        <v>21</v>
      </c>
      <c r="F43" s="47">
        <f>F44+F45</f>
        <v>632074.05</v>
      </c>
      <c r="G43" s="47">
        <f>G44+G45</f>
        <v>632074.05</v>
      </c>
      <c r="H43" s="47">
        <f t="shared" si="1"/>
        <v>100</v>
      </c>
      <c r="I43" s="149"/>
    </row>
    <row r="44" spans="1:9" ht="30" customHeight="1">
      <c r="A44" s="122"/>
      <c r="B44" s="124"/>
      <c r="C44" s="94"/>
      <c r="D44" s="105"/>
      <c r="E44" s="32" t="s">
        <v>150</v>
      </c>
      <c r="F44" s="48">
        <v>0</v>
      </c>
      <c r="G44" s="48">
        <v>0</v>
      </c>
      <c r="H44" s="48">
        <v>0</v>
      </c>
      <c r="I44" s="149"/>
    </row>
    <row r="45" spans="1:9" ht="34.5" customHeight="1">
      <c r="A45" s="123"/>
      <c r="B45" s="124"/>
      <c r="C45" s="94"/>
      <c r="D45" s="106"/>
      <c r="E45" s="32" t="s">
        <v>27</v>
      </c>
      <c r="F45" s="48">
        <v>632074.05</v>
      </c>
      <c r="G45" s="48">
        <v>632074.05</v>
      </c>
      <c r="H45" s="48">
        <f t="shared" si="1"/>
        <v>100</v>
      </c>
      <c r="I45" s="149"/>
    </row>
    <row r="46" spans="1:8" ht="30" customHeight="1">
      <c r="A46" s="107" t="s">
        <v>23</v>
      </c>
      <c r="B46" s="167" t="s">
        <v>254</v>
      </c>
      <c r="C46" s="155" t="s">
        <v>233</v>
      </c>
      <c r="D46" s="157"/>
      <c r="E46" s="5" t="s">
        <v>21</v>
      </c>
      <c r="F46" s="28">
        <f>SUM(F47:F48)</f>
        <v>628814119</v>
      </c>
      <c r="G46" s="28">
        <f>SUM(G47:G48)</f>
        <v>621675501.5899999</v>
      </c>
      <c r="H46" s="28">
        <f>G46/F46*100</f>
        <v>98.86474918512444</v>
      </c>
    </row>
    <row r="47" spans="1:8" ht="30" customHeight="1">
      <c r="A47" s="107"/>
      <c r="B47" s="167"/>
      <c r="C47" s="155"/>
      <c r="D47" s="157"/>
      <c r="E47" s="6" t="s">
        <v>150</v>
      </c>
      <c r="F47" s="28">
        <f>F50+F53+F56+F59+F62+F65+F68+F71+F74+F77+F83+F80+F86</f>
        <v>454022510</v>
      </c>
      <c r="G47" s="28">
        <f>G50+G53+G56+G59+G62+G65+G68+G71+G74+G77+G83+G80+G86</f>
        <v>446883892.59</v>
      </c>
      <c r="H47" s="28">
        <f>G47/F47*100</f>
        <v>98.4276952677963</v>
      </c>
    </row>
    <row r="48" spans="1:8" ht="40.5" customHeight="1">
      <c r="A48" s="107"/>
      <c r="B48" s="167"/>
      <c r="C48" s="155"/>
      <c r="D48" s="157"/>
      <c r="E48" s="6" t="s">
        <v>27</v>
      </c>
      <c r="F48" s="28">
        <f>F51+F54+F57+F60+F63+F66+F69+F72+F75+F78+F84+F81+F87</f>
        <v>174791609</v>
      </c>
      <c r="G48" s="28">
        <f>G51+G54+G57+G60+G63+G66+G69+G72+G75+G78+G84+G81+G87</f>
        <v>174791609</v>
      </c>
      <c r="H48" s="28">
        <f>G48/F48*100</f>
        <v>100</v>
      </c>
    </row>
    <row r="49" spans="1:8" ht="30" customHeight="1">
      <c r="A49" s="150" t="s">
        <v>63</v>
      </c>
      <c r="B49" s="124" t="s">
        <v>450</v>
      </c>
      <c r="C49" s="94"/>
      <c r="D49" s="120"/>
      <c r="E49" s="31" t="s">
        <v>21</v>
      </c>
      <c r="F49" s="29">
        <f>SUM(F50:F51)</f>
        <v>0</v>
      </c>
      <c r="G49" s="29">
        <f>SUM(G50:G51)</f>
        <v>0</v>
      </c>
      <c r="H49" s="29">
        <v>0</v>
      </c>
    </row>
    <row r="50" spans="1:8" ht="30" customHeight="1">
      <c r="A50" s="150"/>
      <c r="B50" s="124"/>
      <c r="C50" s="94"/>
      <c r="D50" s="120"/>
      <c r="E50" s="32" t="s">
        <v>150</v>
      </c>
      <c r="F50" s="30">
        <v>0</v>
      </c>
      <c r="G50" s="48">
        <v>0</v>
      </c>
      <c r="H50" s="30">
        <v>0</v>
      </c>
    </row>
    <row r="51" spans="1:8" ht="46.5" customHeight="1">
      <c r="A51" s="150"/>
      <c r="B51" s="124"/>
      <c r="C51" s="94"/>
      <c r="D51" s="120"/>
      <c r="E51" s="32" t="s">
        <v>27</v>
      </c>
      <c r="F51" s="30">
        <v>0</v>
      </c>
      <c r="G51" s="48">
        <v>0</v>
      </c>
      <c r="H51" s="30">
        <v>0</v>
      </c>
    </row>
    <row r="52" spans="1:8" ht="30" customHeight="1">
      <c r="A52" s="150" t="s">
        <v>64</v>
      </c>
      <c r="B52" s="124" t="s">
        <v>451</v>
      </c>
      <c r="C52" s="94"/>
      <c r="D52" s="120"/>
      <c r="E52" s="31" t="s">
        <v>21</v>
      </c>
      <c r="F52" s="29">
        <f>SUM(F53:F54)</f>
        <v>136056266.04</v>
      </c>
      <c r="G52" s="29">
        <f>SUM(G53:G54)</f>
        <v>136056266.04</v>
      </c>
      <c r="H52" s="29">
        <f aca="true" t="shared" si="2" ref="H52:H83">G52/F52*100</f>
        <v>100</v>
      </c>
    </row>
    <row r="53" spans="1:8" ht="30" customHeight="1">
      <c r="A53" s="150"/>
      <c r="B53" s="124"/>
      <c r="C53" s="94"/>
      <c r="D53" s="120"/>
      <c r="E53" s="32" t="s">
        <v>150</v>
      </c>
      <c r="F53" s="30">
        <v>0</v>
      </c>
      <c r="G53" s="30">
        <v>0</v>
      </c>
      <c r="H53" s="30">
        <v>0</v>
      </c>
    </row>
    <row r="54" spans="1:8" ht="30" customHeight="1">
      <c r="A54" s="150"/>
      <c r="B54" s="124"/>
      <c r="C54" s="94"/>
      <c r="D54" s="120"/>
      <c r="E54" s="32" t="s">
        <v>27</v>
      </c>
      <c r="F54" s="30">
        <v>136056266.04</v>
      </c>
      <c r="G54" s="48">
        <v>136056266.04</v>
      </c>
      <c r="H54" s="30">
        <f t="shared" si="2"/>
        <v>100</v>
      </c>
    </row>
    <row r="55" spans="1:8" ht="43.5" customHeight="1">
      <c r="A55" s="150" t="s">
        <v>65</v>
      </c>
      <c r="B55" s="124" t="s">
        <v>452</v>
      </c>
      <c r="C55" s="94"/>
      <c r="D55" s="120"/>
      <c r="E55" s="31" t="s">
        <v>21</v>
      </c>
      <c r="F55" s="29">
        <f>SUM(F56:F57)</f>
        <v>354345300</v>
      </c>
      <c r="G55" s="29">
        <f>SUM(G56:G57)</f>
        <v>354345300</v>
      </c>
      <c r="H55" s="29">
        <f t="shared" si="2"/>
        <v>100</v>
      </c>
    </row>
    <row r="56" spans="1:8" ht="52.5" customHeight="1">
      <c r="A56" s="150"/>
      <c r="B56" s="124"/>
      <c r="C56" s="94"/>
      <c r="D56" s="120"/>
      <c r="E56" s="32" t="s">
        <v>150</v>
      </c>
      <c r="F56" s="30">
        <v>354345300</v>
      </c>
      <c r="G56" s="30">
        <v>354345300</v>
      </c>
      <c r="H56" s="30">
        <f t="shared" si="2"/>
        <v>100</v>
      </c>
    </row>
    <row r="57" spans="1:8" ht="57" customHeight="1">
      <c r="A57" s="150"/>
      <c r="B57" s="124"/>
      <c r="C57" s="94"/>
      <c r="D57" s="120"/>
      <c r="E57" s="32" t="s">
        <v>27</v>
      </c>
      <c r="F57" s="30">
        <v>0</v>
      </c>
      <c r="G57" s="48">
        <v>0</v>
      </c>
      <c r="H57" s="30">
        <v>0</v>
      </c>
    </row>
    <row r="58" spans="1:8" ht="30" customHeight="1">
      <c r="A58" s="150" t="s">
        <v>66</v>
      </c>
      <c r="B58" s="124" t="s">
        <v>453</v>
      </c>
      <c r="C58" s="94"/>
      <c r="D58" s="120"/>
      <c r="E58" s="31" t="s">
        <v>21</v>
      </c>
      <c r="F58" s="29">
        <f>SUM(F59:F60)</f>
        <v>50769000</v>
      </c>
      <c r="G58" s="29">
        <f>SUM(G59:G60)</f>
        <v>43630475.83</v>
      </c>
      <c r="H58" s="29">
        <f t="shared" si="2"/>
        <v>85.93920666154543</v>
      </c>
    </row>
    <row r="59" spans="1:8" ht="30" customHeight="1">
      <c r="A59" s="150"/>
      <c r="B59" s="185"/>
      <c r="C59" s="94"/>
      <c r="D59" s="120"/>
      <c r="E59" s="32" t="s">
        <v>150</v>
      </c>
      <c r="F59" s="30">
        <v>49039000</v>
      </c>
      <c r="G59" s="48">
        <v>41900475.83</v>
      </c>
      <c r="H59" s="30">
        <f t="shared" si="2"/>
        <v>85.44316937539509</v>
      </c>
    </row>
    <row r="60" spans="1:8" ht="30" customHeight="1">
      <c r="A60" s="150"/>
      <c r="B60" s="185"/>
      <c r="C60" s="94"/>
      <c r="D60" s="120"/>
      <c r="E60" s="32" t="s">
        <v>27</v>
      </c>
      <c r="F60" s="30">
        <v>1730000</v>
      </c>
      <c r="G60" s="48">
        <v>1730000</v>
      </c>
      <c r="H60" s="30">
        <f t="shared" si="2"/>
        <v>100</v>
      </c>
    </row>
    <row r="61" spans="1:8" ht="42.75" customHeight="1">
      <c r="A61" s="150" t="s">
        <v>86</v>
      </c>
      <c r="B61" s="124" t="s">
        <v>454</v>
      </c>
      <c r="C61" s="94"/>
      <c r="D61" s="120"/>
      <c r="E61" s="31" t="s">
        <v>21</v>
      </c>
      <c r="F61" s="29">
        <f>SUM(F62:F63)</f>
        <v>235800</v>
      </c>
      <c r="G61" s="29">
        <f>SUM(G62:G63)</f>
        <v>235706.76</v>
      </c>
      <c r="H61" s="29">
        <f t="shared" si="2"/>
        <v>99.96045801526718</v>
      </c>
    </row>
    <row r="62" spans="1:8" ht="48.75" customHeight="1">
      <c r="A62" s="150"/>
      <c r="B62" s="124"/>
      <c r="C62" s="94"/>
      <c r="D62" s="120"/>
      <c r="E62" s="32" t="s">
        <v>150</v>
      </c>
      <c r="F62" s="30">
        <v>235800</v>
      </c>
      <c r="G62" s="48">
        <v>235706.76</v>
      </c>
      <c r="H62" s="30">
        <f t="shared" si="2"/>
        <v>99.96045801526718</v>
      </c>
    </row>
    <row r="63" spans="1:8" ht="39.75" customHeight="1">
      <c r="A63" s="150"/>
      <c r="B63" s="124"/>
      <c r="C63" s="94"/>
      <c r="D63" s="120"/>
      <c r="E63" s="32" t="s">
        <v>27</v>
      </c>
      <c r="F63" s="30">
        <v>0</v>
      </c>
      <c r="G63" s="48">
        <v>0</v>
      </c>
      <c r="H63" s="30">
        <v>0</v>
      </c>
    </row>
    <row r="64" spans="1:8" ht="30" customHeight="1">
      <c r="A64" s="150" t="s">
        <v>87</v>
      </c>
      <c r="B64" s="124" t="s">
        <v>455</v>
      </c>
      <c r="C64" s="94"/>
      <c r="D64" s="120"/>
      <c r="E64" s="31" t="s">
        <v>21</v>
      </c>
      <c r="F64" s="29">
        <f>SUM(F65:F66)</f>
        <v>3000000</v>
      </c>
      <c r="G64" s="29">
        <f>SUM(G65:G66)</f>
        <v>3000000</v>
      </c>
      <c r="H64" s="29">
        <f t="shared" si="2"/>
        <v>100</v>
      </c>
    </row>
    <row r="65" spans="1:8" ht="37.5" customHeight="1">
      <c r="A65" s="150"/>
      <c r="B65" s="124"/>
      <c r="C65" s="94"/>
      <c r="D65" s="120"/>
      <c r="E65" s="32" t="s">
        <v>150</v>
      </c>
      <c r="F65" s="30">
        <v>0</v>
      </c>
      <c r="G65" s="30">
        <v>0</v>
      </c>
      <c r="H65" s="30">
        <v>0</v>
      </c>
    </row>
    <row r="66" spans="1:8" ht="51" customHeight="1">
      <c r="A66" s="150"/>
      <c r="B66" s="124"/>
      <c r="C66" s="94"/>
      <c r="D66" s="120"/>
      <c r="E66" s="32" t="s">
        <v>27</v>
      </c>
      <c r="F66" s="48">
        <v>3000000</v>
      </c>
      <c r="G66" s="48">
        <v>3000000</v>
      </c>
      <c r="H66" s="30">
        <f t="shared" si="2"/>
        <v>100</v>
      </c>
    </row>
    <row r="67" spans="1:8" ht="30" customHeight="1">
      <c r="A67" s="150" t="s">
        <v>117</v>
      </c>
      <c r="B67" s="124" t="s">
        <v>456</v>
      </c>
      <c r="C67" s="94"/>
      <c r="D67" s="120"/>
      <c r="E67" s="31" t="s">
        <v>21</v>
      </c>
      <c r="F67" s="29">
        <f>SUM(F68:F69)</f>
        <v>26809770.58</v>
      </c>
      <c r="G67" s="29">
        <f>SUM(G68:G69)</f>
        <v>26809770.58</v>
      </c>
      <c r="H67" s="29">
        <f t="shared" si="2"/>
        <v>100</v>
      </c>
    </row>
    <row r="68" spans="1:8" ht="30" customHeight="1">
      <c r="A68" s="150"/>
      <c r="B68" s="124"/>
      <c r="C68" s="94"/>
      <c r="D68" s="120"/>
      <c r="E68" s="32" t="s">
        <v>150</v>
      </c>
      <c r="F68" s="30">
        <v>0</v>
      </c>
      <c r="G68" s="30">
        <v>0</v>
      </c>
      <c r="H68" s="30">
        <v>0</v>
      </c>
    </row>
    <row r="69" spans="1:8" ht="31.5" customHeight="1">
      <c r="A69" s="150"/>
      <c r="B69" s="124"/>
      <c r="C69" s="94"/>
      <c r="D69" s="120"/>
      <c r="E69" s="32" t="s">
        <v>27</v>
      </c>
      <c r="F69" s="30">
        <v>26809770.58</v>
      </c>
      <c r="G69" s="30">
        <v>26809770.58</v>
      </c>
      <c r="H69" s="30">
        <f t="shared" si="2"/>
        <v>100</v>
      </c>
    </row>
    <row r="70" spans="1:8" ht="36" customHeight="1">
      <c r="A70" s="114" t="s">
        <v>131</v>
      </c>
      <c r="B70" s="229" t="s">
        <v>457</v>
      </c>
      <c r="C70" s="94"/>
      <c r="D70" s="120"/>
      <c r="E70" s="31" t="s">
        <v>21</v>
      </c>
      <c r="F70" s="29">
        <f>SUM(F71:F72)</f>
        <v>2630672.38</v>
      </c>
      <c r="G70" s="29">
        <f>SUM(G71:G72)</f>
        <v>2630672.38</v>
      </c>
      <c r="H70" s="29">
        <f t="shared" si="2"/>
        <v>100</v>
      </c>
    </row>
    <row r="71" spans="1:8" ht="34.5" customHeight="1">
      <c r="A71" s="115"/>
      <c r="B71" s="230"/>
      <c r="C71" s="94"/>
      <c r="D71" s="120"/>
      <c r="E71" s="32" t="s">
        <v>150</v>
      </c>
      <c r="F71" s="30">
        <v>0</v>
      </c>
      <c r="G71" s="30">
        <v>0</v>
      </c>
      <c r="H71" s="30">
        <v>0</v>
      </c>
    </row>
    <row r="72" spans="1:8" ht="37.5" customHeight="1">
      <c r="A72" s="116"/>
      <c r="B72" s="231"/>
      <c r="C72" s="94"/>
      <c r="D72" s="120"/>
      <c r="E72" s="32" t="s">
        <v>27</v>
      </c>
      <c r="F72" s="30">
        <v>2630672.38</v>
      </c>
      <c r="G72" s="30">
        <v>2630672.38</v>
      </c>
      <c r="H72" s="30">
        <f t="shared" si="2"/>
        <v>100</v>
      </c>
    </row>
    <row r="73" spans="1:8" ht="37.5" customHeight="1">
      <c r="A73" s="114" t="s">
        <v>205</v>
      </c>
      <c r="B73" s="229" t="s">
        <v>458</v>
      </c>
      <c r="C73" s="94"/>
      <c r="D73" s="120"/>
      <c r="E73" s="31" t="s">
        <v>21</v>
      </c>
      <c r="F73" s="29">
        <f>SUM(F74:F75)</f>
        <v>23504410</v>
      </c>
      <c r="G73" s="29">
        <f>SUM(G74:G75)</f>
        <v>23504410</v>
      </c>
      <c r="H73" s="29">
        <f t="shared" si="2"/>
        <v>100</v>
      </c>
    </row>
    <row r="74" spans="1:8" ht="37.5" customHeight="1">
      <c r="A74" s="115"/>
      <c r="B74" s="230"/>
      <c r="C74" s="94"/>
      <c r="D74" s="120"/>
      <c r="E74" s="32" t="s">
        <v>150</v>
      </c>
      <c r="F74" s="30">
        <v>23504410</v>
      </c>
      <c r="G74" s="30">
        <v>23504410</v>
      </c>
      <c r="H74" s="30">
        <f t="shared" si="2"/>
        <v>100</v>
      </c>
    </row>
    <row r="75" spans="1:8" ht="55.5" customHeight="1">
      <c r="A75" s="116"/>
      <c r="B75" s="231"/>
      <c r="C75" s="94"/>
      <c r="D75" s="120"/>
      <c r="E75" s="32" t="s">
        <v>27</v>
      </c>
      <c r="F75" s="48">
        <v>0</v>
      </c>
      <c r="G75" s="30">
        <v>0</v>
      </c>
      <c r="H75" s="30">
        <v>0</v>
      </c>
    </row>
    <row r="76" spans="1:8" ht="37.5" customHeight="1">
      <c r="A76" s="114" t="s">
        <v>210</v>
      </c>
      <c r="B76" s="229" t="s">
        <v>459</v>
      </c>
      <c r="C76" s="94"/>
      <c r="D76" s="120"/>
      <c r="E76" s="31" t="s">
        <v>21</v>
      </c>
      <c r="F76" s="29">
        <f>SUM(F77:F78)</f>
        <v>19135500</v>
      </c>
      <c r="G76" s="29">
        <f>SUM(G77:G78)</f>
        <v>19135500</v>
      </c>
      <c r="H76" s="29">
        <f t="shared" si="2"/>
        <v>100</v>
      </c>
    </row>
    <row r="77" spans="1:8" ht="37.5" customHeight="1">
      <c r="A77" s="115"/>
      <c r="B77" s="230"/>
      <c r="C77" s="94"/>
      <c r="D77" s="120"/>
      <c r="E77" s="32" t="s">
        <v>150</v>
      </c>
      <c r="F77" s="30">
        <v>19135500</v>
      </c>
      <c r="G77" s="30">
        <v>19135500</v>
      </c>
      <c r="H77" s="30">
        <f t="shared" si="2"/>
        <v>100</v>
      </c>
    </row>
    <row r="78" spans="1:8" ht="37.5" customHeight="1">
      <c r="A78" s="116"/>
      <c r="B78" s="231"/>
      <c r="C78" s="94"/>
      <c r="D78" s="120"/>
      <c r="E78" s="32" t="s">
        <v>27</v>
      </c>
      <c r="F78" s="30">
        <v>0</v>
      </c>
      <c r="G78" s="30">
        <v>0</v>
      </c>
      <c r="H78" s="30">
        <v>0</v>
      </c>
    </row>
    <row r="79" spans="1:8" ht="37.5" customHeight="1">
      <c r="A79" s="114" t="s">
        <v>211</v>
      </c>
      <c r="B79" s="229" t="s">
        <v>474</v>
      </c>
      <c r="C79" s="94"/>
      <c r="D79" s="120"/>
      <c r="E79" s="31" t="s">
        <v>21</v>
      </c>
      <c r="F79" s="29">
        <f>SUM(F80:F81)</f>
        <v>5079800</v>
      </c>
      <c r="G79" s="29">
        <f>SUM(G80:G81)</f>
        <v>5079800</v>
      </c>
      <c r="H79" s="29">
        <f t="shared" si="2"/>
        <v>100</v>
      </c>
    </row>
    <row r="80" spans="1:8" ht="37.5" customHeight="1">
      <c r="A80" s="115"/>
      <c r="B80" s="230"/>
      <c r="C80" s="94"/>
      <c r="D80" s="120"/>
      <c r="E80" s="32" t="s">
        <v>150</v>
      </c>
      <c r="F80" s="30">
        <v>2539900</v>
      </c>
      <c r="G80" s="30">
        <v>2539900</v>
      </c>
      <c r="H80" s="30">
        <f t="shared" si="2"/>
        <v>100</v>
      </c>
    </row>
    <row r="81" spans="1:8" ht="37.5" customHeight="1">
      <c r="A81" s="116"/>
      <c r="B81" s="231"/>
      <c r="C81" s="94"/>
      <c r="D81" s="120"/>
      <c r="E81" s="32" t="s">
        <v>27</v>
      </c>
      <c r="F81" s="30">
        <v>2539900</v>
      </c>
      <c r="G81" s="30">
        <v>2539900</v>
      </c>
      <c r="H81" s="30">
        <f t="shared" si="2"/>
        <v>100</v>
      </c>
    </row>
    <row r="82" spans="1:8" ht="34.5" customHeight="1">
      <c r="A82" s="114" t="s">
        <v>217</v>
      </c>
      <c r="B82" s="117" t="s">
        <v>475</v>
      </c>
      <c r="C82" s="94"/>
      <c r="D82" s="120"/>
      <c r="E82" s="31" t="s">
        <v>21</v>
      </c>
      <c r="F82" s="29">
        <f>SUM(F83:F84)</f>
        <v>2747600</v>
      </c>
      <c r="G82" s="29">
        <f>SUM(G83:G84)</f>
        <v>2747600</v>
      </c>
      <c r="H82" s="29">
        <f t="shared" si="2"/>
        <v>100</v>
      </c>
    </row>
    <row r="83" spans="1:8" ht="43.5" customHeight="1">
      <c r="A83" s="115"/>
      <c r="B83" s="118"/>
      <c r="C83" s="94"/>
      <c r="D83" s="120"/>
      <c r="E83" s="32" t="s">
        <v>150</v>
      </c>
      <c r="F83" s="30">
        <v>2747600</v>
      </c>
      <c r="G83" s="30">
        <v>2747600</v>
      </c>
      <c r="H83" s="30">
        <f t="shared" si="2"/>
        <v>100</v>
      </c>
    </row>
    <row r="84" spans="1:8" ht="33" customHeight="1">
      <c r="A84" s="116"/>
      <c r="B84" s="119"/>
      <c r="C84" s="94"/>
      <c r="D84" s="120"/>
      <c r="E84" s="32" t="s">
        <v>27</v>
      </c>
      <c r="F84" s="30">
        <v>0</v>
      </c>
      <c r="G84" s="30">
        <v>0</v>
      </c>
      <c r="H84" s="30">
        <v>0</v>
      </c>
    </row>
    <row r="85" spans="1:8" ht="33" customHeight="1">
      <c r="A85" s="114" t="s">
        <v>218</v>
      </c>
      <c r="B85" s="117" t="s">
        <v>460</v>
      </c>
      <c r="C85" s="94"/>
      <c r="D85" s="120"/>
      <c r="E85" s="31" t="s">
        <v>21</v>
      </c>
      <c r="F85" s="29">
        <f>SUM(F86:F87)</f>
        <v>4500000</v>
      </c>
      <c r="G85" s="29">
        <f>SUM(G86:G87)</f>
        <v>4500000</v>
      </c>
      <c r="H85" s="29">
        <f aca="true" t="shared" si="3" ref="H85:H90">G85/F85*100</f>
        <v>100</v>
      </c>
    </row>
    <row r="86" spans="1:8" ht="33" customHeight="1">
      <c r="A86" s="115"/>
      <c r="B86" s="118"/>
      <c r="C86" s="94"/>
      <c r="D86" s="120"/>
      <c r="E86" s="32" t="s">
        <v>150</v>
      </c>
      <c r="F86" s="30">
        <v>2475000</v>
      </c>
      <c r="G86" s="30">
        <v>2475000</v>
      </c>
      <c r="H86" s="30">
        <f t="shared" si="3"/>
        <v>100</v>
      </c>
    </row>
    <row r="87" spans="1:8" ht="33" customHeight="1">
      <c r="A87" s="116"/>
      <c r="B87" s="119"/>
      <c r="C87" s="94"/>
      <c r="D87" s="120"/>
      <c r="E87" s="32" t="s">
        <v>27</v>
      </c>
      <c r="F87" s="30">
        <v>2025000</v>
      </c>
      <c r="G87" s="30">
        <v>2025000</v>
      </c>
      <c r="H87" s="30">
        <f t="shared" si="3"/>
        <v>100</v>
      </c>
    </row>
    <row r="88" spans="1:8" ht="30" customHeight="1">
      <c r="A88" s="107" t="s">
        <v>24</v>
      </c>
      <c r="B88" s="167" t="s">
        <v>255</v>
      </c>
      <c r="C88" s="155" t="s">
        <v>233</v>
      </c>
      <c r="D88" s="157"/>
      <c r="E88" s="5" t="s">
        <v>21</v>
      </c>
      <c r="F88" s="28">
        <f>SUM(F89:F90)</f>
        <v>182934601.78</v>
      </c>
      <c r="G88" s="28">
        <f>SUM(G89:G90)</f>
        <v>182133897.34</v>
      </c>
      <c r="H88" s="28">
        <f t="shared" si="3"/>
        <v>99.56230017054787</v>
      </c>
    </row>
    <row r="89" spans="1:8" ht="30" customHeight="1">
      <c r="A89" s="107"/>
      <c r="B89" s="167"/>
      <c r="C89" s="155"/>
      <c r="D89" s="157"/>
      <c r="E89" s="6" t="s">
        <v>150</v>
      </c>
      <c r="F89" s="28">
        <f>F92+F95+F98+F101+F104+F107+F110+F113+F116+F119+F122</f>
        <v>44402000</v>
      </c>
      <c r="G89" s="28">
        <f>G92+G95+G98+G101+G104+G107+G110+G113+G116+G119+G122</f>
        <v>43601295.56</v>
      </c>
      <c r="H89" s="28">
        <f t="shared" si="3"/>
        <v>98.19669285167335</v>
      </c>
    </row>
    <row r="90" spans="1:8" ht="52.5" customHeight="1">
      <c r="A90" s="107"/>
      <c r="B90" s="167"/>
      <c r="C90" s="155"/>
      <c r="D90" s="157"/>
      <c r="E90" s="6" t="s">
        <v>27</v>
      </c>
      <c r="F90" s="28">
        <f>F93+F96+F99+F102+F105+F108+F111+F114+F117+F120+F123</f>
        <v>138532601.78</v>
      </c>
      <c r="G90" s="28">
        <f>G93+G96+G99+G102+G105+G108+G111+G114+G117+G120+G123</f>
        <v>138532601.78</v>
      </c>
      <c r="H90" s="28">
        <f t="shared" si="3"/>
        <v>100</v>
      </c>
    </row>
    <row r="91" spans="1:8" s="3" customFormat="1" ht="30" customHeight="1">
      <c r="A91" s="132" t="s">
        <v>67</v>
      </c>
      <c r="B91" s="219" t="s">
        <v>399</v>
      </c>
      <c r="C91" s="94"/>
      <c r="D91" s="120"/>
      <c r="E91" s="31" t="s">
        <v>21</v>
      </c>
      <c r="F91" s="47">
        <f>SUM(F92:F93)</f>
        <v>0</v>
      </c>
      <c r="G91" s="47">
        <f>SUM(G92:G93)</f>
        <v>0</v>
      </c>
      <c r="H91" s="47">
        <v>0</v>
      </c>
    </row>
    <row r="92" spans="1:8" s="3" customFormat="1" ht="30" customHeight="1">
      <c r="A92" s="132"/>
      <c r="B92" s="219"/>
      <c r="C92" s="94"/>
      <c r="D92" s="120"/>
      <c r="E92" s="32" t="s">
        <v>150</v>
      </c>
      <c r="F92" s="48">
        <v>0</v>
      </c>
      <c r="G92" s="48">
        <v>0</v>
      </c>
      <c r="H92" s="48">
        <v>0</v>
      </c>
    </row>
    <row r="93" spans="1:8" s="3" customFormat="1" ht="51" customHeight="1">
      <c r="A93" s="132"/>
      <c r="B93" s="219"/>
      <c r="C93" s="94"/>
      <c r="D93" s="120"/>
      <c r="E93" s="32" t="s">
        <v>27</v>
      </c>
      <c r="F93" s="48">
        <v>0</v>
      </c>
      <c r="G93" s="48">
        <v>0</v>
      </c>
      <c r="H93" s="48">
        <v>0</v>
      </c>
    </row>
    <row r="94" spans="1:8" s="3" customFormat="1" ht="30" customHeight="1">
      <c r="A94" s="132" t="s">
        <v>68</v>
      </c>
      <c r="B94" s="77" t="s">
        <v>398</v>
      </c>
      <c r="C94" s="94"/>
      <c r="D94" s="120"/>
      <c r="E94" s="31" t="s">
        <v>21</v>
      </c>
      <c r="F94" s="47">
        <f>SUM(F95:F96)</f>
        <v>40637484.489999995</v>
      </c>
      <c r="G94" s="47">
        <f>SUM(G95:G96)</f>
        <v>40628301.03</v>
      </c>
      <c r="H94" s="47">
        <f aca="true" t="shared" si="4" ref="H94:H117">G94/F94*100</f>
        <v>99.97740150475542</v>
      </c>
    </row>
    <row r="95" spans="1:8" s="3" customFormat="1" ht="30" customHeight="1">
      <c r="A95" s="132"/>
      <c r="B95" s="78"/>
      <c r="C95" s="94"/>
      <c r="D95" s="120"/>
      <c r="E95" s="32" t="s">
        <v>150</v>
      </c>
      <c r="F95" s="48">
        <v>21135900</v>
      </c>
      <c r="G95" s="48">
        <v>21126716.54</v>
      </c>
      <c r="H95" s="48">
        <f t="shared" si="4"/>
        <v>99.95655041895543</v>
      </c>
    </row>
    <row r="96" spans="1:8" s="3" customFormat="1" ht="27" customHeight="1">
      <c r="A96" s="132"/>
      <c r="B96" s="79"/>
      <c r="C96" s="94"/>
      <c r="D96" s="120"/>
      <c r="E96" s="32" t="s">
        <v>27</v>
      </c>
      <c r="F96" s="48">
        <v>19501584.49</v>
      </c>
      <c r="G96" s="48">
        <v>19501584.49</v>
      </c>
      <c r="H96" s="48">
        <f t="shared" si="4"/>
        <v>100</v>
      </c>
    </row>
    <row r="97" spans="1:8" s="3" customFormat="1" ht="30" customHeight="1">
      <c r="A97" s="132" t="s">
        <v>69</v>
      </c>
      <c r="B97" s="77" t="s">
        <v>400</v>
      </c>
      <c r="C97" s="94"/>
      <c r="D97" s="120"/>
      <c r="E97" s="31" t="s">
        <v>21</v>
      </c>
      <c r="F97" s="47">
        <f>SUM(F98:F99)</f>
        <v>33494135.65</v>
      </c>
      <c r="G97" s="47">
        <f>SUM(G98:G99)</f>
        <v>33494135.65</v>
      </c>
      <c r="H97" s="47">
        <f t="shared" si="4"/>
        <v>100</v>
      </c>
    </row>
    <row r="98" spans="1:8" s="3" customFormat="1" ht="30" customHeight="1">
      <c r="A98" s="132"/>
      <c r="B98" s="78"/>
      <c r="C98" s="94"/>
      <c r="D98" s="120"/>
      <c r="E98" s="32" t="s">
        <v>150</v>
      </c>
      <c r="F98" s="48">
        <v>0</v>
      </c>
      <c r="G98" s="48">
        <v>0</v>
      </c>
      <c r="H98" s="48">
        <v>0</v>
      </c>
    </row>
    <row r="99" spans="1:8" s="3" customFormat="1" ht="30" customHeight="1">
      <c r="A99" s="132"/>
      <c r="B99" s="79"/>
      <c r="C99" s="94"/>
      <c r="D99" s="120"/>
      <c r="E99" s="32" t="s">
        <v>27</v>
      </c>
      <c r="F99" s="48">
        <v>33494135.65</v>
      </c>
      <c r="G99" s="48">
        <v>33494135.65</v>
      </c>
      <c r="H99" s="48">
        <f t="shared" si="4"/>
        <v>100</v>
      </c>
    </row>
    <row r="100" spans="1:8" s="3" customFormat="1" ht="30" customHeight="1">
      <c r="A100" s="132" t="s">
        <v>88</v>
      </c>
      <c r="B100" s="132" t="s">
        <v>401</v>
      </c>
      <c r="C100" s="94"/>
      <c r="D100" s="120"/>
      <c r="E100" s="31" t="s">
        <v>21</v>
      </c>
      <c r="F100" s="47">
        <f>SUM(F101:F102)</f>
        <v>30589713.98</v>
      </c>
      <c r="G100" s="47">
        <f>SUM(G101:G102)</f>
        <v>29798193</v>
      </c>
      <c r="H100" s="47">
        <f t="shared" si="4"/>
        <v>97.41246034363868</v>
      </c>
    </row>
    <row r="101" spans="1:8" s="3" customFormat="1" ht="30" customHeight="1">
      <c r="A101" s="132"/>
      <c r="B101" s="132"/>
      <c r="C101" s="94"/>
      <c r="D101" s="120"/>
      <c r="E101" s="32" t="s">
        <v>150</v>
      </c>
      <c r="F101" s="48">
        <v>18338200</v>
      </c>
      <c r="G101" s="48">
        <v>17546679.02</v>
      </c>
      <c r="H101" s="47">
        <f t="shared" si="4"/>
        <v>95.68375860226195</v>
      </c>
    </row>
    <row r="102" spans="1:11" s="3" customFormat="1" ht="37.5" customHeight="1">
      <c r="A102" s="132"/>
      <c r="B102" s="132"/>
      <c r="C102" s="94"/>
      <c r="D102" s="120"/>
      <c r="E102" s="32" t="s">
        <v>27</v>
      </c>
      <c r="F102" s="48">
        <v>12251513.98</v>
      </c>
      <c r="G102" s="48">
        <v>12251513.98</v>
      </c>
      <c r="H102" s="47">
        <f t="shared" si="4"/>
        <v>100</v>
      </c>
      <c r="I102" s="43"/>
      <c r="J102" s="43"/>
      <c r="K102" s="43"/>
    </row>
    <row r="103" spans="1:8" s="3" customFormat="1" ht="39" customHeight="1">
      <c r="A103" s="132" t="s">
        <v>135</v>
      </c>
      <c r="B103" s="132" t="s">
        <v>402</v>
      </c>
      <c r="C103" s="94"/>
      <c r="D103" s="120"/>
      <c r="E103" s="31" t="s">
        <v>21</v>
      </c>
      <c r="F103" s="47">
        <f>SUM(F104:F105)</f>
        <v>2184600</v>
      </c>
      <c r="G103" s="47">
        <f>SUM(G104:G105)</f>
        <v>2184600</v>
      </c>
      <c r="H103" s="47">
        <f t="shared" si="4"/>
        <v>100</v>
      </c>
    </row>
    <row r="104" spans="1:8" s="3" customFormat="1" ht="45" customHeight="1">
      <c r="A104" s="132"/>
      <c r="B104" s="132"/>
      <c r="C104" s="94"/>
      <c r="D104" s="120"/>
      <c r="E104" s="32" t="s">
        <v>150</v>
      </c>
      <c r="F104" s="48">
        <v>2184600</v>
      </c>
      <c r="G104" s="48">
        <v>2184600</v>
      </c>
      <c r="H104" s="48">
        <f t="shared" si="4"/>
        <v>100</v>
      </c>
    </row>
    <row r="105" spans="1:8" s="3" customFormat="1" ht="70.5" customHeight="1">
      <c r="A105" s="132"/>
      <c r="B105" s="132"/>
      <c r="C105" s="94"/>
      <c r="D105" s="120"/>
      <c r="E105" s="32" t="s">
        <v>27</v>
      </c>
      <c r="F105" s="48">
        <v>0</v>
      </c>
      <c r="G105" s="48">
        <v>0</v>
      </c>
      <c r="H105" s="48">
        <v>0</v>
      </c>
    </row>
    <row r="106" spans="1:8" s="3" customFormat="1" ht="30" customHeight="1">
      <c r="A106" s="132" t="s">
        <v>145</v>
      </c>
      <c r="B106" s="132" t="s">
        <v>461</v>
      </c>
      <c r="C106" s="94"/>
      <c r="D106" s="120"/>
      <c r="E106" s="31" t="s">
        <v>21</v>
      </c>
      <c r="F106" s="47">
        <f>SUM(F107:F108)</f>
        <v>3114504.84</v>
      </c>
      <c r="G106" s="47">
        <f>SUM(G107:G108)</f>
        <v>3114504.84</v>
      </c>
      <c r="H106" s="47">
        <f t="shared" si="4"/>
        <v>100</v>
      </c>
    </row>
    <row r="107" spans="1:8" s="3" customFormat="1" ht="30" customHeight="1">
      <c r="A107" s="132"/>
      <c r="B107" s="132"/>
      <c r="C107" s="94"/>
      <c r="D107" s="120"/>
      <c r="E107" s="32" t="s">
        <v>150</v>
      </c>
      <c r="F107" s="48">
        <v>0</v>
      </c>
      <c r="G107" s="48">
        <v>0</v>
      </c>
      <c r="H107" s="48">
        <v>0</v>
      </c>
    </row>
    <row r="108" spans="1:8" s="3" customFormat="1" ht="33" customHeight="1">
      <c r="A108" s="132"/>
      <c r="B108" s="132"/>
      <c r="C108" s="94"/>
      <c r="D108" s="120"/>
      <c r="E108" s="32" t="s">
        <v>27</v>
      </c>
      <c r="F108" s="48">
        <v>3114504.84</v>
      </c>
      <c r="G108" s="48">
        <v>3114504.84</v>
      </c>
      <c r="H108" s="48">
        <f t="shared" si="4"/>
        <v>100</v>
      </c>
    </row>
    <row r="109" spans="1:8" s="3" customFormat="1" ht="30" customHeight="1">
      <c r="A109" s="132" t="s">
        <v>146</v>
      </c>
      <c r="B109" s="186" t="s">
        <v>462</v>
      </c>
      <c r="C109" s="94"/>
      <c r="D109" s="220"/>
      <c r="E109" s="32" t="s">
        <v>21</v>
      </c>
      <c r="F109" s="47">
        <f>SUM(F110:F111)</f>
        <v>0</v>
      </c>
      <c r="G109" s="47">
        <f>SUM(G110:G111)</f>
        <v>0</v>
      </c>
      <c r="H109" s="47">
        <v>0</v>
      </c>
    </row>
    <row r="110" spans="1:8" s="3" customFormat="1" ht="30" customHeight="1">
      <c r="A110" s="132"/>
      <c r="B110" s="186"/>
      <c r="C110" s="94"/>
      <c r="D110" s="220"/>
      <c r="E110" s="32" t="s">
        <v>150</v>
      </c>
      <c r="F110" s="48">
        <v>0</v>
      </c>
      <c r="G110" s="48">
        <v>0</v>
      </c>
      <c r="H110" s="48">
        <v>0</v>
      </c>
    </row>
    <row r="111" spans="1:8" s="3" customFormat="1" ht="31.5" customHeight="1">
      <c r="A111" s="132"/>
      <c r="B111" s="186"/>
      <c r="C111" s="94"/>
      <c r="D111" s="220"/>
      <c r="E111" s="32" t="s">
        <v>27</v>
      </c>
      <c r="F111" s="48">
        <v>0</v>
      </c>
      <c r="G111" s="48">
        <v>0</v>
      </c>
      <c r="H111" s="48">
        <v>0</v>
      </c>
    </row>
    <row r="112" spans="1:10" s="3" customFormat="1" ht="30" customHeight="1">
      <c r="A112" s="101" t="s">
        <v>152</v>
      </c>
      <c r="B112" s="101" t="s">
        <v>463</v>
      </c>
      <c r="C112" s="94"/>
      <c r="D112" s="104"/>
      <c r="E112" s="31" t="s">
        <v>21</v>
      </c>
      <c r="F112" s="47">
        <f>SUM(F113:F114)</f>
        <v>34520929.26</v>
      </c>
      <c r="G112" s="47">
        <f>SUM(G113:G114)</f>
        <v>34520929.26</v>
      </c>
      <c r="H112" s="47">
        <f t="shared" si="4"/>
        <v>100</v>
      </c>
      <c r="I112" s="33"/>
      <c r="J112" s="34"/>
    </row>
    <row r="113" spans="1:10" s="3" customFormat="1" ht="30" customHeight="1">
      <c r="A113" s="102"/>
      <c r="B113" s="102"/>
      <c r="C113" s="94"/>
      <c r="D113" s="105"/>
      <c r="E113" s="32" t="s">
        <v>150</v>
      </c>
      <c r="F113" s="48">
        <v>0</v>
      </c>
      <c r="G113" s="48">
        <v>0</v>
      </c>
      <c r="H113" s="48">
        <v>0</v>
      </c>
      <c r="I113" s="33"/>
      <c r="J113" s="34"/>
    </row>
    <row r="114" spans="1:10" s="3" customFormat="1" ht="25.5" customHeight="1">
      <c r="A114" s="103"/>
      <c r="B114" s="103"/>
      <c r="C114" s="94"/>
      <c r="D114" s="106"/>
      <c r="E114" s="32" t="s">
        <v>27</v>
      </c>
      <c r="F114" s="48">
        <v>34520929.26</v>
      </c>
      <c r="G114" s="48">
        <v>34520929.26</v>
      </c>
      <c r="H114" s="48">
        <f t="shared" si="4"/>
        <v>100</v>
      </c>
      <c r="I114" s="33"/>
      <c r="J114" s="34"/>
    </row>
    <row r="115" spans="1:10" s="3" customFormat="1" ht="34.5" customHeight="1">
      <c r="A115" s="101" t="s">
        <v>212</v>
      </c>
      <c r="B115" s="101" t="s">
        <v>464</v>
      </c>
      <c r="C115" s="94"/>
      <c r="D115" s="104"/>
      <c r="E115" s="31" t="s">
        <v>21</v>
      </c>
      <c r="F115" s="47">
        <f>SUM(F116:F117)</f>
        <v>31708933.56</v>
      </c>
      <c r="G115" s="47">
        <f>SUM(G116:G117)</f>
        <v>31708933.56</v>
      </c>
      <c r="H115" s="47">
        <f t="shared" si="4"/>
        <v>100</v>
      </c>
      <c r="I115" s="33"/>
      <c r="J115" s="34"/>
    </row>
    <row r="116" spans="1:10" s="3" customFormat="1" ht="31.5" customHeight="1">
      <c r="A116" s="102"/>
      <c r="B116" s="102"/>
      <c r="C116" s="94"/>
      <c r="D116" s="105"/>
      <c r="E116" s="32" t="s">
        <v>150</v>
      </c>
      <c r="F116" s="48">
        <v>0</v>
      </c>
      <c r="G116" s="48">
        <v>0</v>
      </c>
      <c r="H116" s="48">
        <v>0</v>
      </c>
      <c r="I116" s="33"/>
      <c r="J116" s="34"/>
    </row>
    <row r="117" spans="1:10" s="3" customFormat="1" ht="34.5" customHeight="1">
      <c r="A117" s="103"/>
      <c r="B117" s="103"/>
      <c r="C117" s="94"/>
      <c r="D117" s="106"/>
      <c r="E117" s="32" t="s">
        <v>27</v>
      </c>
      <c r="F117" s="48">
        <v>31708933.56</v>
      </c>
      <c r="G117" s="48">
        <v>31708933.56</v>
      </c>
      <c r="H117" s="48">
        <f t="shared" si="4"/>
        <v>100</v>
      </c>
      <c r="I117" s="33"/>
      <c r="J117" s="34"/>
    </row>
    <row r="118" spans="1:10" s="3" customFormat="1" ht="34.5" customHeight="1">
      <c r="A118" s="101" t="s">
        <v>476</v>
      </c>
      <c r="B118" s="101" t="s">
        <v>477</v>
      </c>
      <c r="C118" s="94"/>
      <c r="D118" s="104"/>
      <c r="E118" s="31" t="s">
        <v>21</v>
      </c>
      <c r="F118" s="47">
        <f>SUM(F119:F120)</f>
        <v>3941000</v>
      </c>
      <c r="G118" s="47">
        <f>SUM(G119:G120)</f>
        <v>3941000</v>
      </c>
      <c r="H118" s="47">
        <f>G118/F118*100</f>
        <v>100</v>
      </c>
      <c r="I118" s="33"/>
      <c r="J118" s="34"/>
    </row>
    <row r="119" spans="1:10" s="3" customFormat="1" ht="34.5" customHeight="1">
      <c r="A119" s="102"/>
      <c r="B119" s="102"/>
      <c r="C119" s="94"/>
      <c r="D119" s="105"/>
      <c r="E119" s="32" t="s">
        <v>150</v>
      </c>
      <c r="F119" s="48">
        <v>0</v>
      </c>
      <c r="G119" s="48">
        <v>0</v>
      </c>
      <c r="H119" s="48">
        <v>0</v>
      </c>
      <c r="I119" s="33"/>
      <c r="J119" s="34"/>
    </row>
    <row r="120" spans="1:10" s="3" customFormat="1" ht="34.5" customHeight="1">
      <c r="A120" s="103"/>
      <c r="B120" s="103"/>
      <c r="C120" s="94"/>
      <c r="D120" s="106"/>
      <c r="E120" s="32" t="s">
        <v>27</v>
      </c>
      <c r="F120" s="48">
        <v>3941000</v>
      </c>
      <c r="G120" s="48">
        <v>3941000</v>
      </c>
      <c r="H120" s="48">
        <f>G120/F120*100</f>
        <v>100</v>
      </c>
      <c r="I120" s="33"/>
      <c r="J120" s="34"/>
    </row>
    <row r="121" spans="1:10" s="3" customFormat="1" ht="43.5" customHeight="1">
      <c r="A121" s="101" t="s">
        <v>549</v>
      </c>
      <c r="B121" s="101" t="s">
        <v>550</v>
      </c>
      <c r="C121" s="94"/>
      <c r="D121" s="104"/>
      <c r="E121" s="31" t="s">
        <v>21</v>
      </c>
      <c r="F121" s="47">
        <f>SUM(F122:F123)</f>
        <v>2743300</v>
      </c>
      <c r="G121" s="47">
        <f>SUM(G122:G123)</f>
        <v>2743300</v>
      </c>
      <c r="H121" s="47">
        <f>G121/F121*100</f>
        <v>100</v>
      </c>
      <c r="I121" s="33"/>
      <c r="J121" s="34"/>
    </row>
    <row r="122" spans="1:10" s="3" customFormat="1" ht="43.5" customHeight="1">
      <c r="A122" s="102"/>
      <c r="B122" s="102"/>
      <c r="C122" s="94"/>
      <c r="D122" s="105"/>
      <c r="E122" s="32" t="s">
        <v>150</v>
      </c>
      <c r="F122" s="48">
        <v>2743300</v>
      </c>
      <c r="G122" s="48">
        <v>2743300</v>
      </c>
      <c r="H122" s="48">
        <f>G122/F122*100</f>
        <v>100</v>
      </c>
      <c r="I122" s="33"/>
      <c r="J122" s="34"/>
    </row>
    <row r="123" spans="1:10" s="3" customFormat="1" ht="52.5" customHeight="1">
      <c r="A123" s="103"/>
      <c r="B123" s="103"/>
      <c r="C123" s="94"/>
      <c r="D123" s="106"/>
      <c r="E123" s="32" t="s">
        <v>27</v>
      </c>
      <c r="F123" s="48">
        <v>0</v>
      </c>
      <c r="G123" s="48">
        <v>0</v>
      </c>
      <c r="H123" s="48">
        <v>0</v>
      </c>
      <c r="I123" s="33"/>
      <c r="J123" s="34"/>
    </row>
    <row r="124" spans="1:10" s="3" customFormat="1" ht="30" customHeight="1">
      <c r="A124" s="107" t="s">
        <v>25</v>
      </c>
      <c r="B124" s="167" t="s">
        <v>256</v>
      </c>
      <c r="C124" s="155" t="s">
        <v>233</v>
      </c>
      <c r="D124" s="157"/>
      <c r="E124" s="5" t="s">
        <v>21</v>
      </c>
      <c r="F124" s="28">
        <f>SUM(F125:F126)</f>
        <v>38000950.79</v>
      </c>
      <c r="G124" s="28">
        <f>SUM(G125:G126)</f>
        <v>38000950.79</v>
      </c>
      <c r="H124" s="28">
        <f>G124/F124*100</f>
        <v>100</v>
      </c>
      <c r="I124" s="221"/>
      <c r="J124" s="34"/>
    </row>
    <row r="125" spans="1:10" s="3" customFormat="1" ht="30" customHeight="1">
      <c r="A125" s="107"/>
      <c r="B125" s="167"/>
      <c r="C125" s="155"/>
      <c r="D125" s="157"/>
      <c r="E125" s="6" t="s">
        <v>150</v>
      </c>
      <c r="F125" s="28">
        <f>F128+F131+F134</f>
        <v>0</v>
      </c>
      <c r="G125" s="28">
        <f>G128+G131+G134</f>
        <v>0</v>
      </c>
      <c r="H125" s="28">
        <v>0</v>
      </c>
      <c r="I125" s="221"/>
      <c r="J125" s="34"/>
    </row>
    <row r="126" spans="1:10" s="3" customFormat="1" ht="39" customHeight="1">
      <c r="A126" s="107"/>
      <c r="B126" s="167"/>
      <c r="C126" s="155"/>
      <c r="D126" s="157"/>
      <c r="E126" s="6" t="s">
        <v>27</v>
      </c>
      <c r="F126" s="28">
        <f>F129+F132+F135</f>
        <v>38000950.79</v>
      </c>
      <c r="G126" s="28">
        <f>G129+G132+G135</f>
        <v>38000950.79</v>
      </c>
      <c r="H126" s="28">
        <f>G126/F126*100</f>
        <v>100</v>
      </c>
      <c r="I126" s="221"/>
      <c r="J126" s="34"/>
    </row>
    <row r="127" spans="1:10" s="3" customFormat="1" ht="30" customHeight="1">
      <c r="A127" s="132" t="s">
        <v>70</v>
      </c>
      <c r="B127" s="132" t="s">
        <v>465</v>
      </c>
      <c r="C127" s="94"/>
      <c r="D127" s="120"/>
      <c r="E127" s="31" t="s">
        <v>21</v>
      </c>
      <c r="F127" s="47">
        <f>SUM(F128:F129)</f>
        <v>4200165.53</v>
      </c>
      <c r="G127" s="47">
        <f>SUM(G128:G129)</f>
        <v>4200165.53</v>
      </c>
      <c r="H127" s="47">
        <f>G127/F127*100</f>
        <v>100</v>
      </c>
      <c r="I127" s="221"/>
      <c r="J127" s="34"/>
    </row>
    <row r="128" spans="1:10" s="3" customFormat="1" ht="30" customHeight="1">
      <c r="A128" s="132"/>
      <c r="B128" s="132"/>
      <c r="C128" s="94"/>
      <c r="D128" s="120"/>
      <c r="E128" s="32" t="s">
        <v>150</v>
      </c>
      <c r="F128" s="48">
        <v>0</v>
      </c>
      <c r="G128" s="48">
        <v>0</v>
      </c>
      <c r="H128" s="48">
        <v>0</v>
      </c>
      <c r="I128" s="221"/>
      <c r="J128" s="34"/>
    </row>
    <row r="129" spans="1:10" s="3" customFormat="1" ht="40.5" customHeight="1">
      <c r="A129" s="132"/>
      <c r="B129" s="132"/>
      <c r="C129" s="94"/>
      <c r="D129" s="120"/>
      <c r="E129" s="32" t="s">
        <v>27</v>
      </c>
      <c r="F129" s="48">
        <v>4200165.53</v>
      </c>
      <c r="G129" s="48">
        <v>4200165.53</v>
      </c>
      <c r="H129" s="48">
        <f aca="true" t="shared" si="5" ref="H129:H135">G129/F129*100</f>
        <v>100</v>
      </c>
      <c r="I129" s="221"/>
      <c r="J129" s="34"/>
    </row>
    <row r="130" spans="1:10" s="3" customFormat="1" ht="30" customHeight="1">
      <c r="A130" s="132" t="s">
        <v>71</v>
      </c>
      <c r="B130" s="132" t="s">
        <v>466</v>
      </c>
      <c r="C130" s="94"/>
      <c r="D130" s="120"/>
      <c r="E130" s="31" t="s">
        <v>21</v>
      </c>
      <c r="F130" s="47">
        <f>SUM(F131:F132)</f>
        <v>33764375.26</v>
      </c>
      <c r="G130" s="47">
        <f>SUM(G131:G132)</f>
        <v>33764375.26</v>
      </c>
      <c r="H130" s="47">
        <f t="shared" si="5"/>
        <v>100</v>
      </c>
      <c r="I130" s="221"/>
      <c r="J130" s="34"/>
    </row>
    <row r="131" spans="1:10" s="3" customFormat="1" ht="30" customHeight="1">
      <c r="A131" s="132"/>
      <c r="B131" s="132"/>
      <c r="C131" s="94"/>
      <c r="D131" s="120"/>
      <c r="E131" s="32" t="s">
        <v>150</v>
      </c>
      <c r="F131" s="48">
        <v>0</v>
      </c>
      <c r="G131" s="48">
        <v>0</v>
      </c>
      <c r="H131" s="48">
        <v>0</v>
      </c>
      <c r="I131" s="221"/>
      <c r="J131" s="34"/>
    </row>
    <row r="132" spans="1:10" s="3" customFormat="1" ht="45" customHeight="1">
      <c r="A132" s="132"/>
      <c r="B132" s="132"/>
      <c r="C132" s="94"/>
      <c r="D132" s="120"/>
      <c r="E132" s="32" t="s">
        <v>27</v>
      </c>
      <c r="F132" s="48">
        <v>33764375.26</v>
      </c>
      <c r="G132" s="48">
        <v>33764375.26</v>
      </c>
      <c r="H132" s="48">
        <f t="shared" si="5"/>
        <v>100</v>
      </c>
      <c r="I132" s="221"/>
      <c r="J132" s="34"/>
    </row>
    <row r="133" spans="1:10" s="3" customFormat="1" ht="30" customHeight="1">
      <c r="A133" s="132" t="s">
        <v>72</v>
      </c>
      <c r="B133" s="132" t="s">
        <v>467</v>
      </c>
      <c r="C133" s="94"/>
      <c r="D133" s="120"/>
      <c r="E133" s="31" t="s">
        <v>21</v>
      </c>
      <c r="F133" s="47">
        <f>SUM(F134:F135)</f>
        <v>36410</v>
      </c>
      <c r="G133" s="47">
        <f>SUM(G134:G135)</f>
        <v>36410</v>
      </c>
      <c r="H133" s="47">
        <f t="shared" si="5"/>
        <v>100</v>
      </c>
      <c r="I133" s="221"/>
      <c r="J133" s="34"/>
    </row>
    <row r="134" spans="1:10" s="3" customFormat="1" ht="30" customHeight="1">
      <c r="A134" s="132"/>
      <c r="B134" s="132"/>
      <c r="C134" s="94"/>
      <c r="D134" s="120"/>
      <c r="E134" s="32" t="s">
        <v>150</v>
      </c>
      <c r="F134" s="48">
        <v>0</v>
      </c>
      <c r="G134" s="48">
        <v>0</v>
      </c>
      <c r="H134" s="48">
        <v>0</v>
      </c>
      <c r="I134" s="221"/>
      <c r="J134" s="34"/>
    </row>
    <row r="135" spans="1:10" s="3" customFormat="1" ht="33" customHeight="1">
      <c r="A135" s="132"/>
      <c r="B135" s="132"/>
      <c r="C135" s="94"/>
      <c r="D135" s="120"/>
      <c r="E135" s="32" t="s">
        <v>27</v>
      </c>
      <c r="F135" s="48">
        <v>36410</v>
      </c>
      <c r="G135" s="48">
        <v>36410</v>
      </c>
      <c r="H135" s="48">
        <f t="shared" si="5"/>
        <v>100</v>
      </c>
      <c r="I135" s="221"/>
      <c r="J135" s="34"/>
    </row>
    <row r="136" spans="1:8" ht="30" customHeight="1">
      <c r="A136" s="107" t="s">
        <v>26</v>
      </c>
      <c r="B136" s="108" t="s">
        <v>257</v>
      </c>
      <c r="C136" s="155" t="s">
        <v>29</v>
      </c>
      <c r="D136" s="100"/>
      <c r="E136" s="5" t="s">
        <v>21</v>
      </c>
      <c r="F136" s="28">
        <f>SUM(F137:F138)</f>
        <v>41129508.19</v>
      </c>
      <c r="G136" s="28">
        <f>SUM(G137:G138)</f>
        <v>41129508.19</v>
      </c>
      <c r="H136" s="28">
        <f>G136/F136*100</f>
        <v>100</v>
      </c>
    </row>
    <row r="137" spans="1:8" ht="30" customHeight="1">
      <c r="A137" s="107"/>
      <c r="B137" s="108"/>
      <c r="C137" s="155"/>
      <c r="D137" s="100"/>
      <c r="E137" s="6" t="s">
        <v>150</v>
      </c>
      <c r="F137" s="28">
        <f>F149+F140+F146+F143</f>
        <v>39900</v>
      </c>
      <c r="G137" s="28">
        <f>G149+G140+G146+G143</f>
        <v>39900</v>
      </c>
      <c r="H137" s="28">
        <f>G137/F137*100</f>
        <v>100</v>
      </c>
    </row>
    <row r="138" spans="1:8" ht="30" customHeight="1">
      <c r="A138" s="107"/>
      <c r="B138" s="108"/>
      <c r="C138" s="155"/>
      <c r="D138" s="100"/>
      <c r="E138" s="6" t="s">
        <v>27</v>
      </c>
      <c r="F138" s="28">
        <f>F150+F141+F147+F144</f>
        <v>41089608.19</v>
      </c>
      <c r="G138" s="28">
        <f>G150+G141+G147+G144</f>
        <v>41089608.19</v>
      </c>
      <c r="H138" s="28">
        <f>G138/F138*100</f>
        <v>100</v>
      </c>
    </row>
    <row r="139" spans="1:8" ht="30" customHeight="1">
      <c r="A139" s="101" t="s">
        <v>114</v>
      </c>
      <c r="B139" s="101" t="s">
        <v>480</v>
      </c>
      <c r="C139" s="94"/>
      <c r="D139" s="104"/>
      <c r="E139" s="31" t="s">
        <v>21</v>
      </c>
      <c r="F139" s="47">
        <f>SUM(F140:F141)</f>
        <v>10423000</v>
      </c>
      <c r="G139" s="47">
        <f>SUM(G140:G141)</f>
        <v>10423000</v>
      </c>
      <c r="H139" s="47">
        <f>G139/F139*100</f>
        <v>100</v>
      </c>
    </row>
    <row r="140" spans="1:8" ht="30" customHeight="1">
      <c r="A140" s="102"/>
      <c r="B140" s="102"/>
      <c r="C140" s="94"/>
      <c r="D140" s="105"/>
      <c r="E140" s="32" t="s">
        <v>150</v>
      </c>
      <c r="F140" s="48">
        <v>0</v>
      </c>
      <c r="G140" s="48">
        <v>0</v>
      </c>
      <c r="H140" s="48">
        <v>0</v>
      </c>
    </row>
    <row r="141" spans="1:8" ht="30" customHeight="1">
      <c r="A141" s="103"/>
      <c r="B141" s="103"/>
      <c r="C141" s="94"/>
      <c r="D141" s="106"/>
      <c r="E141" s="32" t="s">
        <v>27</v>
      </c>
      <c r="F141" s="48">
        <v>10423000</v>
      </c>
      <c r="G141" s="48">
        <v>10423000</v>
      </c>
      <c r="H141" s="48">
        <f aca="true" t="shared" si="6" ref="H141:H154">G141/F141*100</f>
        <v>100</v>
      </c>
    </row>
    <row r="142" spans="1:8" ht="33" customHeight="1">
      <c r="A142" s="101" t="s">
        <v>478</v>
      </c>
      <c r="B142" s="101" t="s">
        <v>479</v>
      </c>
      <c r="C142" s="94"/>
      <c r="D142" s="104"/>
      <c r="E142" s="31" t="s">
        <v>21</v>
      </c>
      <c r="F142" s="47">
        <f>SUM(F143:F144)</f>
        <v>57000</v>
      </c>
      <c r="G142" s="47">
        <f>SUM(G143:G144)</f>
        <v>57000</v>
      </c>
      <c r="H142" s="47">
        <f aca="true" t="shared" si="7" ref="H142:H147">G142/F142*100</f>
        <v>100</v>
      </c>
    </row>
    <row r="143" spans="1:8" ht="30" customHeight="1">
      <c r="A143" s="102"/>
      <c r="B143" s="102"/>
      <c r="C143" s="94"/>
      <c r="D143" s="105"/>
      <c r="E143" s="32" t="s">
        <v>150</v>
      </c>
      <c r="F143" s="48">
        <v>39900</v>
      </c>
      <c r="G143" s="48">
        <v>39900</v>
      </c>
      <c r="H143" s="48">
        <f t="shared" si="7"/>
        <v>100</v>
      </c>
    </row>
    <row r="144" spans="1:8" ht="34.5" customHeight="1">
      <c r="A144" s="103"/>
      <c r="B144" s="103"/>
      <c r="C144" s="94"/>
      <c r="D144" s="106"/>
      <c r="E144" s="32" t="s">
        <v>27</v>
      </c>
      <c r="F144" s="48">
        <v>17100</v>
      </c>
      <c r="G144" s="48">
        <v>17100</v>
      </c>
      <c r="H144" s="48">
        <f t="shared" si="7"/>
        <v>100</v>
      </c>
    </row>
    <row r="145" spans="1:9" ht="30" customHeight="1">
      <c r="A145" s="101" t="s">
        <v>491</v>
      </c>
      <c r="B145" s="101" t="s">
        <v>489</v>
      </c>
      <c r="C145" s="94"/>
      <c r="D145" s="104"/>
      <c r="E145" s="31" t="s">
        <v>21</v>
      </c>
      <c r="F145" s="47">
        <f>SUM(F146:F147)</f>
        <v>1321985.3</v>
      </c>
      <c r="G145" s="47">
        <f>SUM(G146:G147)</f>
        <v>1321985.3</v>
      </c>
      <c r="H145" s="47">
        <f t="shared" si="7"/>
        <v>100</v>
      </c>
      <c r="I145" s="55"/>
    </row>
    <row r="146" spans="1:9" ht="30" customHeight="1">
      <c r="A146" s="102"/>
      <c r="B146" s="102"/>
      <c r="C146" s="94"/>
      <c r="D146" s="105"/>
      <c r="E146" s="32" t="s">
        <v>150</v>
      </c>
      <c r="F146" s="48">
        <v>0</v>
      </c>
      <c r="G146" s="48">
        <v>0</v>
      </c>
      <c r="H146" s="48">
        <v>0</v>
      </c>
      <c r="I146" s="55"/>
    </row>
    <row r="147" spans="1:9" ht="30" customHeight="1">
      <c r="A147" s="103"/>
      <c r="B147" s="103"/>
      <c r="C147" s="94"/>
      <c r="D147" s="106"/>
      <c r="E147" s="32" t="s">
        <v>27</v>
      </c>
      <c r="F147" s="48">
        <v>1321985.3</v>
      </c>
      <c r="G147" s="48">
        <v>1321985.3</v>
      </c>
      <c r="H147" s="48">
        <f t="shared" si="7"/>
        <v>100</v>
      </c>
      <c r="I147" s="55"/>
    </row>
    <row r="148" spans="1:9" ht="30" customHeight="1">
      <c r="A148" s="101" t="s">
        <v>492</v>
      </c>
      <c r="B148" s="101" t="s">
        <v>490</v>
      </c>
      <c r="C148" s="94"/>
      <c r="D148" s="104"/>
      <c r="E148" s="31" t="s">
        <v>21</v>
      </c>
      <c r="F148" s="47">
        <f>SUM(F149:F150)</f>
        <v>29327522.89</v>
      </c>
      <c r="G148" s="47">
        <f>SUM(G149:G150)</f>
        <v>29327522.89</v>
      </c>
      <c r="H148" s="47">
        <f t="shared" si="6"/>
        <v>100</v>
      </c>
      <c r="I148" s="55"/>
    </row>
    <row r="149" spans="1:9" ht="30" customHeight="1">
      <c r="A149" s="102"/>
      <c r="B149" s="102"/>
      <c r="C149" s="94"/>
      <c r="D149" s="105"/>
      <c r="E149" s="32" t="s">
        <v>150</v>
      </c>
      <c r="F149" s="48">
        <v>0</v>
      </c>
      <c r="G149" s="48">
        <v>0</v>
      </c>
      <c r="H149" s="48">
        <v>0</v>
      </c>
      <c r="I149" s="55"/>
    </row>
    <row r="150" spans="1:9" ht="30" customHeight="1">
      <c r="A150" s="103"/>
      <c r="B150" s="103"/>
      <c r="C150" s="94"/>
      <c r="D150" s="106"/>
      <c r="E150" s="32" t="s">
        <v>27</v>
      </c>
      <c r="F150" s="48">
        <v>29327522.89</v>
      </c>
      <c r="G150" s="48">
        <v>29327522.89</v>
      </c>
      <c r="H150" s="48">
        <f t="shared" si="6"/>
        <v>100</v>
      </c>
      <c r="I150" s="55"/>
    </row>
    <row r="151" spans="1:9" ht="43.5" customHeight="1">
      <c r="A151" s="129" t="s">
        <v>30</v>
      </c>
      <c r="B151" s="175" t="s">
        <v>258</v>
      </c>
      <c r="C151" s="156" t="s">
        <v>235</v>
      </c>
      <c r="D151" s="158" t="s">
        <v>193</v>
      </c>
      <c r="E151" s="7" t="s">
        <v>21</v>
      </c>
      <c r="F151" s="44">
        <f>SUM(F152:F153)</f>
        <v>238321047.38</v>
      </c>
      <c r="G151" s="44">
        <f>SUM(G152:G153)</f>
        <v>195817290.19</v>
      </c>
      <c r="H151" s="44">
        <f t="shared" si="6"/>
        <v>82.16533635729274</v>
      </c>
      <c r="I151" s="55"/>
    </row>
    <row r="152" spans="1:9" ht="37.5" customHeight="1">
      <c r="A152" s="129"/>
      <c r="B152" s="175"/>
      <c r="C152" s="156"/>
      <c r="D152" s="158"/>
      <c r="E152" s="8" t="s">
        <v>150</v>
      </c>
      <c r="F152" s="44">
        <f>F155+F173+F182+F215+F236+F269</f>
        <v>49384100</v>
      </c>
      <c r="G152" s="44">
        <f>G155+G173+G182+G215+G236+G269</f>
        <v>34743127</v>
      </c>
      <c r="H152" s="44">
        <f t="shared" si="6"/>
        <v>70.35286053608347</v>
      </c>
      <c r="I152" s="55"/>
    </row>
    <row r="153" spans="1:9" ht="30" customHeight="1">
      <c r="A153" s="129"/>
      <c r="B153" s="175"/>
      <c r="C153" s="156"/>
      <c r="D153" s="158"/>
      <c r="E153" s="8" t="s">
        <v>27</v>
      </c>
      <c r="F153" s="44">
        <f>F156+F174+F183+F216+F237+F270</f>
        <v>188936947.38</v>
      </c>
      <c r="G153" s="44">
        <f>G156+G174+G183+G216+G237+G270</f>
        <v>161074163.19</v>
      </c>
      <c r="H153" s="44">
        <f t="shared" si="6"/>
        <v>85.25286632584314</v>
      </c>
      <c r="I153" s="55"/>
    </row>
    <row r="154" spans="1:9" ht="30" customHeight="1">
      <c r="A154" s="107" t="s">
        <v>41</v>
      </c>
      <c r="B154" s="167" t="s">
        <v>259</v>
      </c>
      <c r="C154" s="155" t="s">
        <v>235</v>
      </c>
      <c r="D154" s="100"/>
      <c r="E154" s="5" t="s">
        <v>21</v>
      </c>
      <c r="F154" s="28">
        <f>SUM(F155:F156)</f>
        <v>3939619.46</v>
      </c>
      <c r="G154" s="28">
        <f>SUM(G155:G156)</f>
        <v>3939619.46</v>
      </c>
      <c r="H154" s="28">
        <f t="shared" si="6"/>
        <v>100</v>
      </c>
      <c r="I154" s="55"/>
    </row>
    <row r="155" spans="1:9" ht="30" customHeight="1">
      <c r="A155" s="107"/>
      <c r="B155" s="167"/>
      <c r="C155" s="155"/>
      <c r="D155" s="100"/>
      <c r="E155" s="6" t="s">
        <v>150</v>
      </c>
      <c r="F155" s="28">
        <f>F158+F161+F170+F164+F167</f>
        <v>0</v>
      </c>
      <c r="G155" s="28">
        <f>G158+G161+G170+G164+G167</f>
        <v>0</v>
      </c>
      <c r="H155" s="28">
        <v>0</v>
      </c>
      <c r="I155" s="55"/>
    </row>
    <row r="156" spans="1:9" ht="30" customHeight="1">
      <c r="A156" s="107"/>
      <c r="B156" s="167"/>
      <c r="C156" s="155"/>
      <c r="D156" s="100"/>
      <c r="E156" s="6" t="s">
        <v>27</v>
      </c>
      <c r="F156" s="28">
        <f>F159+F162+F171+F165+F168</f>
        <v>3939619.46</v>
      </c>
      <c r="G156" s="28">
        <f>G159+G162+G171+G165+G168</f>
        <v>3939619.46</v>
      </c>
      <c r="H156" s="28">
        <f>G156/F156*100</f>
        <v>100</v>
      </c>
      <c r="I156" s="55"/>
    </row>
    <row r="157" spans="1:9" ht="30" customHeight="1">
      <c r="A157" s="133" t="s">
        <v>73</v>
      </c>
      <c r="B157" s="134" t="s">
        <v>242</v>
      </c>
      <c r="C157" s="135"/>
      <c r="D157" s="95"/>
      <c r="E157" s="15" t="s">
        <v>21</v>
      </c>
      <c r="F157" s="29">
        <f>SUM(F158:F159)</f>
        <v>3939619.46</v>
      </c>
      <c r="G157" s="29">
        <f>SUM(G158:G159)</f>
        <v>3939619.46</v>
      </c>
      <c r="H157" s="29">
        <f>G157/F157*100</f>
        <v>100</v>
      </c>
      <c r="I157" s="55"/>
    </row>
    <row r="158" spans="1:9" ht="30" customHeight="1">
      <c r="A158" s="133"/>
      <c r="B158" s="134"/>
      <c r="C158" s="135"/>
      <c r="D158" s="95"/>
      <c r="E158" s="16" t="s">
        <v>150</v>
      </c>
      <c r="F158" s="30">
        <v>0</v>
      </c>
      <c r="G158" s="30">
        <v>0</v>
      </c>
      <c r="H158" s="30">
        <v>0</v>
      </c>
      <c r="I158" s="55"/>
    </row>
    <row r="159" spans="1:9" ht="30" customHeight="1">
      <c r="A159" s="133"/>
      <c r="B159" s="134"/>
      <c r="C159" s="135"/>
      <c r="D159" s="95"/>
      <c r="E159" s="16" t="s">
        <v>27</v>
      </c>
      <c r="F159" s="30">
        <v>3939619.46</v>
      </c>
      <c r="G159" s="30">
        <v>3939619.46</v>
      </c>
      <c r="H159" s="30">
        <f>G159/F159*100</f>
        <v>100</v>
      </c>
      <c r="I159" s="55"/>
    </row>
    <row r="160" spans="1:9" ht="30" customHeight="1" hidden="1">
      <c r="A160" s="133" t="s">
        <v>12</v>
      </c>
      <c r="B160" s="134" t="s">
        <v>214</v>
      </c>
      <c r="C160" s="135"/>
      <c r="D160" s="95"/>
      <c r="E160" s="31" t="s">
        <v>21</v>
      </c>
      <c r="F160" s="58">
        <f>SUM(F161:F162)</f>
        <v>0</v>
      </c>
      <c r="G160" s="58">
        <f>SUM(G161:G162)</f>
        <v>0</v>
      </c>
      <c r="H160" s="60">
        <v>0</v>
      </c>
      <c r="I160" s="55"/>
    </row>
    <row r="161" spans="1:9" ht="30" customHeight="1" hidden="1">
      <c r="A161" s="133"/>
      <c r="B161" s="134"/>
      <c r="C161" s="135"/>
      <c r="D161" s="95"/>
      <c r="E161" s="32" t="s">
        <v>150</v>
      </c>
      <c r="F161" s="59">
        <v>0</v>
      </c>
      <c r="G161" s="59">
        <v>0</v>
      </c>
      <c r="H161" s="61">
        <v>0</v>
      </c>
      <c r="I161" s="55"/>
    </row>
    <row r="162" spans="1:9" ht="30" customHeight="1" hidden="1">
      <c r="A162" s="133"/>
      <c r="B162" s="134"/>
      <c r="C162" s="135"/>
      <c r="D162" s="95"/>
      <c r="E162" s="32" t="s">
        <v>27</v>
      </c>
      <c r="F162" s="59">
        <v>0</v>
      </c>
      <c r="G162" s="59">
        <v>0</v>
      </c>
      <c r="H162" s="61">
        <v>0</v>
      </c>
      <c r="I162" s="55"/>
    </row>
    <row r="163" spans="1:9" ht="30" customHeight="1" hidden="1">
      <c r="A163" s="133" t="s">
        <v>132</v>
      </c>
      <c r="B163" s="134" t="s">
        <v>468</v>
      </c>
      <c r="C163" s="135"/>
      <c r="D163" s="95"/>
      <c r="E163" s="31" t="s">
        <v>21</v>
      </c>
      <c r="F163" s="58">
        <f>SUM(F164:F165)</f>
        <v>0</v>
      </c>
      <c r="G163" s="58">
        <f>SUM(G164:G165)</f>
        <v>0</v>
      </c>
      <c r="H163" s="60">
        <v>0</v>
      </c>
      <c r="I163" s="55"/>
    </row>
    <row r="164" spans="1:9" ht="30" customHeight="1" hidden="1">
      <c r="A164" s="133"/>
      <c r="B164" s="134"/>
      <c r="C164" s="135"/>
      <c r="D164" s="95"/>
      <c r="E164" s="32" t="s">
        <v>150</v>
      </c>
      <c r="F164" s="59">
        <v>0</v>
      </c>
      <c r="G164" s="59">
        <v>0</v>
      </c>
      <c r="H164" s="61">
        <v>0</v>
      </c>
      <c r="I164" s="55"/>
    </row>
    <row r="165" spans="1:9" ht="30" customHeight="1" hidden="1">
      <c r="A165" s="133"/>
      <c r="B165" s="134"/>
      <c r="C165" s="135"/>
      <c r="D165" s="95"/>
      <c r="E165" s="32" t="s">
        <v>27</v>
      </c>
      <c r="F165" s="59">
        <v>0</v>
      </c>
      <c r="G165" s="59">
        <v>0</v>
      </c>
      <c r="H165" s="61">
        <v>0</v>
      </c>
      <c r="I165" s="55"/>
    </row>
    <row r="166" spans="1:9" ht="30" customHeight="1" hidden="1">
      <c r="A166" s="133" t="s">
        <v>304</v>
      </c>
      <c r="B166" s="134" t="s">
        <v>306</v>
      </c>
      <c r="C166" s="135"/>
      <c r="D166" s="95"/>
      <c r="E166" s="31" t="s">
        <v>21</v>
      </c>
      <c r="F166" s="58">
        <f>SUM(F167:F168)</f>
        <v>0</v>
      </c>
      <c r="G166" s="58">
        <f>SUM(G167:G168)</f>
        <v>0</v>
      </c>
      <c r="H166" s="60">
        <v>0</v>
      </c>
      <c r="I166" s="55"/>
    </row>
    <row r="167" spans="1:9" ht="30" customHeight="1" hidden="1">
      <c r="A167" s="133"/>
      <c r="B167" s="134"/>
      <c r="C167" s="135"/>
      <c r="D167" s="95"/>
      <c r="E167" s="32" t="s">
        <v>150</v>
      </c>
      <c r="F167" s="59">
        <v>0</v>
      </c>
      <c r="G167" s="59">
        <v>0</v>
      </c>
      <c r="H167" s="61">
        <v>0</v>
      </c>
      <c r="I167" s="55"/>
    </row>
    <row r="168" spans="1:9" ht="30" customHeight="1" hidden="1">
      <c r="A168" s="133"/>
      <c r="B168" s="134"/>
      <c r="C168" s="135"/>
      <c r="D168" s="95"/>
      <c r="E168" s="32" t="s">
        <v>27</v>
      </c>
      <c r="F168" s="59">
        <v>0</v>
      </c>
      <c r="G168" s="59">
        <v>0</v>
      </c>
      <c r="H168" s="61">
        <v>0</v>
      </c>
      <c r="I168" s="55"/>
    </row>
    <row r="169" spans="1:9" ht="30" customHeight="1" hidden="1">
      <c r="A169" s="133" t="s">
        <v>305</v>
      </c>
      <c r="B169" s="134" t="s">
        <v>440</v>
      </c>
      <c r="C169" s="135"/>
      <c r="D169" s="95"/>
      <c r="E169" s="31" t="s">
        <v>21</v>
      </c>
      <c r="F169" s="58">
        <f>SUM(F170:F171)</f>
        <v>0</v>
      </c>
      <c r="G169" s="58">
        <f>SUM(G170:G171)</f>
        <v>0</v>
      </c>
      <c r="H169" s="60">
        <v>0</v>
      </c>
      <c r="I169" s="55"/>
    </row>
    <row r="170" spans="1:9" ht="30" customHeight="1" hidden="1">
      <c r="A170" s="133"/>
      <c r="B170" s="134"/>
      <c r="C170" s="135"/>
      <c r="D170" s="95"/>
      <c r="E170" s="32" t="s">
        <v>150</v>
      </c>
      <c r="F170" s="59">
        <v>0</v>
      </c>
      <c r="G170" s="59">
        <v>0</v>
      </c>
      <c r="H170" s="61">
        <v>0</v>
      </c>
      <c r="I170" s="55"/>
    </row>
    <row r="171" spans="1:9" ht="30" customHeight="1" hidden="1">
      <c r="A171" s="133"/>
      <c r="B171" s="134"/>
      <c r="C171" s="135"/>
      <c r="D171" s="95"/>
      <c r="E171" s="32" t="s">
        <v>27</v>
      </c>
      <c r="F171" s="59">
        <v>0</v>
      </c>
      <c r="G171" s="59">
        <v>0</v>
      </c>
      <c r="H171" s="61">
        <v>0</v>
      </c>
      <c r="I171" s="55"/>
    </row>
    <row r="172" spans="1:9" ht="30" customHeight="1">
      <c r="A172" s="189" t="s">
        <v>42</v>
      </c>
      <c r="B172" s="167" t="s">
        <v>260</v>
      </c>
      <c r="C172" s="155" t="s">
        <v>235</v>
      </c>
      <c r="D172" s="100"/>
      <c r="E172" s="5" t="s">
        <v>21</v>
      </c>
      <c r="F172" s="28">
        <f>SUM(F173:F174)</f>
        <v>4550000</v>
      </c>
      <c r="G172" s="28">
        <f>SUM(G173:G174)</f>
        <v>4550000</v>
      </c>
      <c r="H172" s="28">
        <f>G172/F172*100</f>
        <v>100</v>
      </c>
      <c r="I172" s="55"/>
    </row>
    <row r="173" spans="1:9" ht="28.5" customHeight="1">
      <c r="A173" s="107"/>
      <c r="B173" s="167"/>
      <c r="C173" s="155"/>
      <c r="D173" s="100"/>
      <c r="E173" s="6" t="s">
        <v>150</v>
      </c>
      <c r="F173" s="28">
        <f>F179+F176</f>
        <v>0</v>
      </c>
      <c r="G173" s="28">
        <f>G179+G176</f>
        <v>0</v>
      </c>
      <c r="H173" s="28">
        <v>0</v>
      </c>
      <c r="I173" s="55"/>
    </row>
    <row r="174" spans="1:9" ht="30" customHeight="1">
      <c r="A174" s="107"/>
      <c r="B174" s="167"/>
      <c r="C174" s="155"/>
      <c r="D174" s="100"/>
      <c r="E174" s="6" t="s">
        <v>27</v>
      </c>
      <c r="F174" s="28">
        <f>F180+F177</f>
        <v>4550000</v>
      </c>
      <c r="G174" s="28">
        <f>G180+G177</f>
        <v>4550000</v>
      </c>
      <c r="H174" s="28">
        <f>G174/F174*100</f>
        <v>100</v>
      </c>
      <c r="I174" s="55"/>
    </row>
    <row r="175" spans="1:9" ht="30" customHeight="1">
      <c r="A175" s="187" t="s">
        <v>133</v>
      </c>
      <c r="B175" s="99" t="s">
        <v>495</v>
      </c>
      <c r="C175" s="94"/>
      <c r="D175" s="90"/>
      <c r="E175" s="38" t="s">
        <v>21</v>
      </c>
      <c r="F175" s="29">
        <f>SUM(F176:F177)</f>
        <v>1000000</v>
      </c>
      <c r="G175" s="29">
        <f>SUM(G176:G177)</f>
        <v>1000000</v>
      </c>
      <c r="H175" s="29">
        <f>G175/F175*100</f>
        <v>100</v>
      </c>
      <c r="I175" s="55"/>
    </row>
    <row r="176" spans="1:9" ht="30" customHeight="1">
      <c r="A176" s="98"/>
      <c r="B176" s="99"/>
      <c r="C176" s="94"/>
      <c r="D176" s="90"/>
      <c r="E176" s="39" t="s">
        <v>150</v>
      </c>
      <c r="F176" s="30">
        <v>0</v>
      </c>
      <c r="G176" s="30">
        <v>0</v>
      </c>
      <c r="H176" s="30">
        <v>0</v>
      </c>
      <c r="I176" s="55"/>
    </row>
    <row r="177" spans="1:9" ht="30" customHeight="1">
      <c r="A177" s="98"/>
      <c r="B177" s="99"/>
      <c r="C177" s="94"/>
      <c r="D177" s="90"/>
      <c r="E177" s="39" t="s">
        <v>27</v>
      </c>
      <c r="F177" s="30">
        <v>1000000</v>
      </c>
      <c r="G177" s="30">
        <v>1000000</v>
      </c>
      <c r="H177" s="30">
        <f>G177/F177*100</f>
        <v>100</v>
      </c>
      <c r="I177" s="55"/>
    </row>
    <row r="178" spans="1:9" ht="30" customHeight="1">
      <c r="A178" s="187" t="s">
        <v>493</v>
      </c>
      <c r="B178" s="99" t="s">
        <v>494</v>
      </c>
      <c r="C178" s="94"/>
      <c r="D178" s="90"/>
      <c r="E178" s="38" t="s">
        <v>21</v>
      </c>
      <c r="F178" s="29">
        <f>SUM(F179:F180)</f>
        <v>3550000</v>
      </c>
      <c r="G178" s="29">
        <f>SUM(G179:G180)</f>
        <v>3550000</v>
      </c>
      <c r="H178" s="29">
        <f>G178/F178*100</f>
        <v>100</v>
      </c>
      <c r="I178" s="55"/>
    </row>
    <row r="179" spans="1:9" ht="30" customHeight="1">
      <c r="A179" s="98"/>
      <c r="B179" s="99"/>
      <c r="C179" s="94"/>
      <c r="D179" s="90"/>
      <c r="E179" s="39" t="s">
        <v>150</v>
      </c>
      <c r="F179" s="30">
        <v>0</v>
      </c>
      <c r="G179" s="30">
        <v>0</v>
      </c>
      <c r="H179" s="30">
        <v>0</v>
      </c>
      <c r="I179" s="55"/>
    </row>
    <row r="180" spans="1:9" ht="30" customHeight="1">
      <c r="A180" s="98"/>
      <c r="B180" s="99"/>
      <c r="C180" s="94"/>
      <c r="D180" s="90"/>
      <c r="E180" s="39" t="s">
        <v>27</v>
      </c>
      <c r="F180" s="30">
        <v>3550000</v>
      </c>
      <c r="G180" s="30">
        <v>3550000</v>
      </c>
      <c r="H180" s="30">
        <f>G180/F180*100</f>
        <v>100</v>
      </c>
      <c r="I180" s="55"/>
    </row>
    <row r="181" spans="1:9" ht="30" customHeight="1">
      <c r="A181" s="107" t="s">
        <v>43</v>
      </c>
      <c r="B181" s="167" t="s">
        <v>261</v>
      </c>
      <c r="C181" s="155" t="s">
        <v>235</v>
      </c>
      <c r="D181" s="100"/>
      <c r="E181" s="5" t="s">
        <v>21</v>
      </c>
      <c r="F181" s="28">
        <f>SUM(F182:F183)</f>
        <v>70807811.99</v>
      </c>
      <c r="G181" s="28">
        <f>SUM(G182:G183)</f>
        <v>65473447.67</v>
      </c>
      <c r="H181" s="28">
        <f>G181/F181*100</f>
        <v>92.46641836531631</v>
      </c>
      <c r="I181" s="55"/>
    </row>
    <row r="182" spans="1:9" ht="30" customHeight="1">
      <c r="A182" s="107"/>
      <c r="B182" s="167"/>
      <c r="C182" s="155"/>
      <c r="D182" s="100"/>
      <c r="E182" s="6" t="s">
        <v>150</v>
      </c>
      <c r="F182" s="28">
        <f>F185+F188+F191+F194+F197+F200+F203+F209+F206+F212</f>
        <v>857000</v>
      </c>
      <c r="G182" s="28">
        <f>G185+G188+G191+G194+G197+G200+G203+G209+G206+G212</f>
        <v>554627</v>
      </c>
      <c r="H182" s="28">
        <f>G182/F182*100</f>
        <v>64.71726954492415</v>
      </c>
      <c r="I182" s="55"/>
    </row>
    <row r="183" spans="1:9" ht="30" customHeight="1">
      <c r="A183" s="107"/>
      <c r="B183" s="167"/>
      <c r="C183" s="155"/>
      <c r="D183" s="100"/>
      <c r="E183" s="6" t="s">
        <v>27</v>
      </c>
      <c r="F183" s="28">
        <f>F186+F189+F192+F195+F198+F201+F204+F210+F207+F213</f>
        <v>69950811.99</v>
      </c>
      <c r="G183" s="28">
        <f>G186+G189+G192+G195+G198+G201+G204+G210+G207+G213</f>
        <v>64918820.67</v>
      </c>
      <c r="H183" s="28">
        <f>G183/F183*100</f>
        <v>92.80638612069384</v>
      </c>
      <c r="I183" s="55"/>
    </row>
    <row r="184" spans="1:9" ht="30" customHeight="1">
      <c r="A184" s="133" t="s">
        <v>74</v>
      </c>
      <c r="B184" s="134" t="s">
        <v>496</v>
      </c>
      <c r="C184" s="135"/>
      <c r="D184" s="95"/>
      <c r="E184" s="15" t="s">
        <v>21</v>
      </c>
      <c r="F184" s="29">
        <f>SUM(F185:F186)</f>
        <v>19318998.07</v>
      </c>
      <c r="G184" s="29">
        <f>SUM(G185:G186)</f>
        <v>18263742.84</v>
      </c>
      <c r="H184" s="29">
        <f>G184/F184*100</f>
        <v>94.53773313617812</v>
      </c>
      <c r="I184" s="55"/>
    </row>
    <row r="185" spans="1:9" ht="30" customHeight="1">
      <c r="A185" s="133"/>
      <c r="B185" s="134"/>
      <c r="C185" s="135"/>
      <c r="D185" s="95"/>
      <c r="E185" s="16" t="s">
        <v>150</v>
      </c>
      <c r="F185" s="30">
        <v>0</v>
      </c>
      <c r="G185" s="30">
        <v>0</v>
      </c>
      <c r="H185" s="30">
        <v>0</v>
      </c>
      <c r="I185" s="55"/>
    </row>
    <row r="186" spans="1:9" ht="30" customHeight="1">
      <c r="A186" s="133"/>
      <c r="B186" s="134"/>
      <c r="C186" s="135"/>
      <c r="D186" s="95"/>
      <c r="E186" s="16" t="s">
        <v>27</v>
      </c>
      <c r="F186" s="30">
        <v>19318998.07</v>
      </c>
      <c r="G186" s="30">
        <v>18263742.84</v>
      </c>
      <c r="H186" s="30">
        <f aca="true" t="shared" si="8" ref="H186:H206">G186/F186*100</f>
        <v>94.53773313617812</v>
      </c>
      <c r="I186" s="55"/>
    </row>
    <row r="187" spans="1:9" ht="30" customHeight="1">
      <c r="A187" s="98" t="s">
        <v>75</v>
      </c>
      <c r="B187" s="134" t="s">
        <v>497</v>
      </c>
      <c r="C187" s="94"/>
      <c r="D187" s="90"/>
      <c r="E187" s="38" t="s">
        <v>21</v>
      </c>
      <c r="F187" s="29">
        <f>SUM(F188:F189)</f>
        <v>37199246.68</v>
      </c>
      <c r="G187" s="29">
        <f>SUM(G188:G189)</f>
        <v>33222510.59</v>
      </c>
      <c r="H187" s="29">
        <f t="shared" si="8"/>
        <v>89.30963273474548</v>
      </c>
      <c r="I187" s="55"/>
    </row>
    <row r="188" spans="1:9" ht="30" customHeight="1">
      <c r="A188" s="98"/>
      <c r="B188" s="134"/>
      <c r="C188" s="94"/>
      <c r="D188" s="90"/>
      <c r="E188" s="39" t="s">
        <v>150</v>
      </c>
      <c r="F188" s="30">
        <v>0</v>
      </c>
      <c r="G188" s="30">
        <v>0</v>
      </c>
      <c r="H188" s="30">
        <v>0</v>
      </c>
      <c r="I188" s="55"/>
    </row>
    <row r="189" spans="1:9" ht="30" customHeight="1">
      <c r="A189" s="98"/>
      <c r="B189" s="134"/>
      <c r="C189" s="94"/>
      <c r="D189" s="90"/>
      <c r="E189" s="39" t="s">
        <v>27</v>
      </c>
      <c r="F189" s="30">
        <v>37199246.68</v>
      </c>
      <c r="G189" s="30">
        <v>33222510.59</v>
      </c>
      <c r="H189" s="30">
        <f t="shared" si="8"/>
        <v>89.30963273474548</v>
      </c>
      <c r="I189" s="55"/>
    </row>
    <row r="190" spans="1:9" ht="30" customHeight="1">
      <c r="A190" s="98" t="s">
        <v>13</v>
      </c>
      <c r="B190" s="99" t="s">
        <v>498</v>
      </c>
      <c r="C190" s="94"/>
      <c r="D190" s="90"/>
      <c r="E190" s="38" t="s">
        <v>21</v>
      </c>
      <c r="F190" s="29">
        <f>SUM(F191:F192)</f>
        <v>130000</v>
      </c>
      <c r="G190" s="29">
        <f>SUM(G191:G192)</f>
        <v>130000</v>
      </c>
      <c r="H190" s="29">
        <f t="shared" si="8"/>
        <v>100</v>
      </c>
      <c r="I190" s="55"/>
    </row>
    <row r="191" spans="1:9" ht="30" customHeight="1">
      <c r="A191" s="98"/>
      <c r="B191" s="99"/>
      <c r="C191" s="94"/>
      <c r="D191" s="90"/>
      <c r="E191" s="39" t="s">
        <v>150</v>
      </c>
      <c r="F191" s="30">
        <v>0</v>
      </c>
      <c r="G191" s="30">
        <v>0</v>
      </c>
      <c r="H191" s="30">
        <v>0</v>
      </c>
      <c r="I191" s="55"/>
    </row>
    <row r="192" spans="1:9" ht="30" customHeight="1">
      <c r="A192" s="98"/>
      <c r="B192" s="99"/>
      <c r="C192" s="94"/>
      <c r="D192" s="90"/>
      <c r="E192" s="39" t="s">
        <v>27</v>
      </c>
      <c r="F192" s="30">
        <v>130000</v>
      </c>
      <c r="G192" s="30">
        <v>130000</v>
      </c>
      <c r="H192" s="30">
        <f t="shared" si="8"/>
        <v>100</v>
      </c>
      <c r="I192" s="55"/>
    </row>
    <row r="193" spans="1:9" ht="30" customHeight="1">
      <c r="A193" s="98" t="s">
        <v>0</v>
      </c>
      <c r="B193" s="99" t="s">
        <v>499</v>
      </c>
      <c r="C193" s="94"/>
      <c r="D193" s="90"/>
      <c r="E193" s="38" t="s">
        <v>21</v>
      </c>
      <c r="F193" s="29">
        <f>SUM(F194:F195)</f>
        <v>10515185.36</v>
      </c>
      <c r="G193" s="29">
        <f>SUM(G194:G195)</f>
        <v>10515185.36</v>
      </c>
      <c r="H193" s="29">
        <f t="shared" si="8"/>
        <v>100</v>
      </c>
      <c r="I193" s="55"/>
    </row>
    <row r="194" spans="1:9" ht="30" customHeight="1">
      <c r="A194" s="98"/>
      <c r="B194" s="99"/>
      <c r="C194" s="94"/>
      <c r="D194" s="90"/>
      <c r="E194" s="39" t="s">
        <v>150</v>
      </c>
      <c r="F194" s="30">
        <v>0</v>
      </c>
      <c r="G194" s="30">
        <v>0</v>
      </c>
      <c r="H194" s="30">
        <v>0</v>
      </c>
      <c r="I194" s="55"/>
    </row>
    <row r="195" spans="1:9" ht="30" customHeight="1">
      <c r="A195" s="98"/>
      <c r="B195" s="99"/>
      <c r="C195" s="94"/>
      <c r="D195" s="90"/>
      <c r="E195" s="39" t="s">
        <v>27</v>
      </c>
      <c r="F195" s="30">
        <v>10515185.36</v>
      </c>
      <c r="G195" s="30">
        <v>10515185.36</v>
      </c>
      <c r="H195" s="30">
        <f t="shared" si="8"/>
        <v>100</v>
      </c>
      <c r="I195" s="55"/>
    </row>
    <row r="196" spans="1:9" ht="30" customHeight="1">
      <c r="A196" s="133" t="s">
        <v>1</v>
      </c>
      <c r="B196" s="134" t="s">
        <v>500</v>
      </c>
      <c r="C196" s="135"/>
      <c r="D196" s="95"/>
      <c r="E196" s="15" t="s">
        <v>21</v>
      </c>
      <c r="F196" s="29">
        <f>SUM(F197:F198)</f>
        <v>744068</v>
      </c>
      <c r="G196" s="29">
        <f>SUM(G197:G198)</f>
        <v>744068</v>
      </c>
      <c r="H196" s="29">
        <f>G196/F196*100</f>
        <v>100</v>
      </c>
      <c r="I196" s="55"/>
    </row>
    <row r="197" spans="1:9" ht="30" customHeight="1">
      <c r="A197" s="133"/>
      <c r="B197" s="134"/>
      <c r="C197" s="135"/>
      <c r="D197" s="95"/>
      <c r="E197" s="16" t="s">
        <v>150</v>
      </c>
      <c r="F197" s="30">
        <v>0</v>
      </c>
      <c r="G197" s="30">
        <v>0</v>
      </c>
      <c r="H197" s="30">
        <v>0</v>
      </c>
      <c r="I197" s="55"/>
    </row>
    <row r="198" spans="1:9" ht="30" customHeight="1">
      <c r="A198" s="133"/>
      <c r="B198" s="134"/>
      <c r="C198" s="135"/>
      <c r="D198" s="95"/>
      <c r="E198" s="16" t="s">
        <v>27</v>
      </c>
      <c r="F198" s="30">
        <v>744068</v>
      </c>
      <c r="G198" s="30">
        <v>744068</v>
      </c>
      <c r="H198" s="30">
        <f>G198/F198*100</f>
        <v>100</v>
      </c>
      <c r="I198" s="55"/>
    </row>
    <row r="199" spans="1:9" ht="30" customHeight="1">
      <c r="A199" s="133" t="s">
        <v>2</v>
      </c>
      <c r="B199" s="134" t="s">
        <v>501</v>
      </c>
      <c r="C199" s="135"/>
      <c r="D199" s="95"/>
      <c r="E199" s="15" t="s">
        <v>21</v>
      </c>
      <c r="F199" s="29">
        <f>SUM(F200:F201)</f>
        <v>585000</v>
      </c>
      <c r="G199" s="29">
        <f>SUM(G200:G201)</f>
        <v>585000</v>
      </c>
      <c r="H199" s="29">
        <f t="shared" si="8"/>
        <v>100</v>
      </c>
      <c r="I199" s="55"/>
    </row>
    <row r="200" spans="1:9" ht="30" customHeight="1">
      <c r="A200" s="133"/>
      <c r="B200" s="134"/>
      <c r="C200" s="135"/>
      <c r="D200" s="95"/>
      <c r="E200" s="16" t="s">
        <v>150</v>
      </c>
      <c r="F200" s="30">
        <v>0</v>
      </c>
      <c r="G200" s="30">
        <v>0</v>
      </c>
      <c r="H200" s="30">
        <v>0</v>
      </c>
      <c r="I200" s="55"/>
    </row>
    <row r="201" spans="1:9" ht="30" customHeight="1">
      <c r="A201" s="133"/>
      <c r="B201" s="134"/>
      <c r="C201" s="135"/>
      <c r="D201" s="95"/>
      <c r="E201" s="16" t="s">
        <v>27</v>
      </c>
      <c r="F201" s="30">
        <v>585000</v>
      </c>
      <c r="G201" s="30">
        <v>585000</v>
      </c>
      <c r="H201" s="30">
        <f t="shared" si="8"/>
        <v>100</v>
      </c>
      <c r="I201" s="55"/>
    </row>
    <row r="202" spans="1:9" ht="30" customHeight="1">
      <c r="A202" s="133" t="s">
        <v>76</v>
      </c>
      <c r="B202" s="134" t="s">
        <v>502</v>
      </c>
      <c r="C202" s="135"/>
      <c r="D202" s="95"/>
      <c r="E202" s="15" t="s">
        <v>21</v>
      </c>
      <c r="F202" s="29">
        <f>SUM(F203:F204)</f>
        <v>0</v>
      </c>
      <c r="G202" s="29">
        <f>SUM(G203:G204)</f>
        <v>0</v>
      </c>
      <c r="H202" s="29">
        <v>0</v>
      </c>
      <c r="I202" s="55"/>
    </row>
    <row r="203" spans="1:9" ht="30" customHeight="1">
      <c r="A203" s="133"/>
      <c r="B203" s="134"/>
      <c r="C203" s="135"/>
      <c r="D203" s="95"/>
      <c r="E203" s="16" t="s">
        <v>150</v>
      </c>
      <c r="F203" s="30">
        <v>0</v>
      </c>
      <c r="G203" s="30">
        <v>0</v>
      </c>
      <c r="H203" s="30">
        <v>0</v>
      </c>
      <c r="I203" s="55"/>
    </row>
    <row r="204" spans="1:9" ht="30" customHeight="1">
      <c r="A204" s="133"/>
      <c r="B204" s="134"/>
      <c r="C204" s="135"/>
      <c r="D204" s="95"/>
      <c r="E204" s="16" t="s">
        <v>27</v>
      </c>
      <c r="F204" s="30">
        <v>0</v>
      </c>
      <c r="G204" s="30">
        <v>0</v>
      </c>
      <c r="H204" s="30">
        <v>0</v>
      </c>
      <c r="I204" s="55"/>
    </row>
    <row r="205" spans="1:9" ht="30" customHeight="1">
      <c r="A205" s="133" t="s">
        <v>77</v>
      </c>
      <c r="B205" s="134" t="s">
        <v>503</v>
      </c>
      <c r="C205" s="135"/>
      <c r="D205" s="95"/>
      <c r="E205" s="15" t="s">
        <v>21</v>
      </c>
      <c r="F205" s="29">
        <f>SUM(F206:F207)</f>
        <v>857000</v>
      </c>
      <c r="G205" s="29">
        <f>SUM(G206:G207)</f>
        <v>554627</v>
      </c>
      <c r="H205" s="29">
        <f t="shared" si="8"/>
        <v>64.71726954492415</v>
      </c>
      <c r="I205" s="55"/>
    </row>
    <row r="206" spans="1:9" ht="30" customHeight="1">
      <c r="A206" s="133"/>
      <c r="B206" s="134"/>
      <c r="C206" s="135"/>
      <c r="D206" s="95"/>
      <c r="E206" s="16" t="s">
        <v>150</v>
      </c>
      <c r="F206" s="30">
        <v>857000</v>
      </c>
      <c r="G206" s="30">
        <v>554627</v>
      </c>
      <c r="H206" s="30">
        <f t="shared" si="8"/>
        <v>64.71726954492415</v>
      </c>
      <c r="I206" s="55"/>
    </row>
    <row r="207" spans="1:9" ht="30" customHeight="1">
      <c r="A207" s="133"/>
      <c r="B207" s="134"/>
      <c r="C207" s="135"/>
      <c r="D207" s="95"/>
      <c r="E207" s="16" t="s">
        <v>27</v>
      </c>
      <c r="F207" s="30">
        <v>0</v>
      </c>
      <c r="G207" s="30">
        <v>0</v>
      </c>
      <c r="H207" s="30">
        <v>0</v>
      </c>
      <c r="I207" s="55"/>
    </row>
    <row r="208" spans="1:9" ht="30" customHeight="1">
      <c r="A208" s="133" t="s">
        <v>307</v>
      </c>
      <c r="B208" s="134" t="s">
        <v>504</v>
      </c>
      <c r="C208" s="135"/>
      <c r="D208" s="95"/>
      <c r="E208" s="15" t="s">
        <v>21</v>
      </c>
      <c r="F208" s="29">
        <f>SUM(F209:F210)</f>
        <v>0</v>
      </c>
      <c r="G208" s="29">
        <f>SUM(G209:G210)</f>
        <v>0</v>
      </c>
      <c r="H208" s="29">
        <v>0</v>
      </c>
      <c r="I208" s="55"/>
    </row>
    <row r="209" spans="1:9" ht="30" customHeight="1">
      <c r="A209" s="133"/>
      <c r="B209" s="134"/>
      <c r="C209" s="135"/>
      <c r="D209" s="95"/>
      <c r="E209" s="16" t="s">
        <v>150</v>
      </c>
      <c r="F209" s="30">
        <v>0</v>
      </c>
      <c r="G209" s="30">
        <v>0</v>
      </c>
      <c r="H209" s="30">
        <v>0</v>
      </c>
      <c r="I209" s="55"/>
    </row>
    <row r="210" spans="1:9" ht="30" customHeight="1">
      <c r="A210" s="133"/>
      <c r="B210" s="134"/>
      <c r="C210" s="135"/>
      <c r="D210" s="95"/>
      <c r="E210" s="16" t="s">
        <v>27</v>
      </c>
      <c r="F210" s="30">
        <v>0</v>
      </c>
      <c r="G210" s="30">
        <v>0</v>
      </c>
      <c r="H210" s="30">
        <v>0</v>
      </c>
      <c r="I210" s="55"/>
    </row>
    <row r="211" spans="1:9" ht="30" customHeight="1">
      <c r="A211" s="133" t="s">
        <v>481</v>
      </c>
      <c r="B211" s="134" t="s">
        <v>505</v>
      </c>
      <c r="C211" s="135"/>
      <c r="D211" s="95"/>
      <c r="E211" s="15" t="s">
        <v>21</v>
      </c>
      <c r="F211" s="29">
        <f>SUM(F212:F213)</f>
        <v>1458313.88</v>
      </c>
      <c r="G211" s="29">
        <f>SUM(G212:G213)</f>
        <v>1458313.88</v>
      </c>
      <c r="H211" s="29">
        <f>G211/F211*100</f>
        <v>100</v>
      </c>
      <c r="I211" s="55"/>
    </row>
    <row r="212" spans="1:9" ht="30" customHeight="1">
      <c r="A212" s="133"/>
      <c r="B212" s="134"/>
      <c r="C212" s="135"/>
      <c r="D212" s="95"/>
      <c r="E212" s="16" t="s">
        <v>150</v>
      </c>
      <c r="F212" s="30">
        <v>0</v>
      </c>
      <c r="G212" s="30">
        <v>0</v>
      </c>
      <c r="H212" s="30">
        <v>0</v>
      </c>
      <c r="I212" s="55"/>
    </row>
    <row r="213" spans="1:9" ht="30" customHeight="1">
      <c r="A213" s="133"/>
      <c r="B213" s="134"/>
      <c r="C213" s="135"/>
      <c r="D213" s="95"/>
      <c r="E213" s="16" t="s">
        <v>27</v>
      </c>
      <c r="F213" s="30">
        <v>1458313.88</v>
      </c>
      <c r="G213" s="30">
        <v>1458313.88</v>
      </c>
      <c r="H213" s="30">
        <f>G213/F213*100</f>
        <v>100</v>
      </c>
      <c r="I213" s="55"/>
    </row>
    <row r="214" spans="1:9" ht="30" customHeight="1">
      <c r="A214" s="107" t="s">
        <v>44</v>
      </c>
      <c r="B214" s="167" t="s">
        <v>262</v>
      </c>
      <c r="C214" s="155" t="s">
        <v>235</v>
      </c>
      <c r="D214" s="100"/>
      <c r="E214" s="5" t="s">
        <v>21</v>
      </c>
      <c r="F214" s="28">
        <f>SUM(F215:F216)</f>
        <v>5404982.76</v>
      </c>
      <c r="G214" s="28">
        <f>SUM(G215:G216)</f>
        <v>5404982.76</v>
      </c>
      <c r="H214" s="28">
        <f>G214/F214*100</f>
        <v>100</v>
      </c>
      <c r="I214" s="55"/>
    </row>
    <row r="215" spans="1:9" ht="30" customHeight="1">
      <c r="A215" s="107"/>
      <c r="B215" s="167"/>
      <c r="C215" s="155"/>
      <c r="D215" s="100"/>
      <c r="E215" s="6" t="s">
        <v>150</v>
      </c>
      <c r="F215" s="28">
        <f>F218+F221+F224+F227+F233+F230</f>
        <v>0</v>
      </c>
      <c r="G215" s="28">
        <f>G218+G221+G224+G227+G233+G230</f>
        <v>0</v>
      </c>
      <c r="H215" s="28">
        <v>0</v>
      </c>
      <c r="I215" s="55"/>
    </row>
    <row r="216" spans="1:9" ht="30" customHeight="1">
      <c r="A216" s="107"/>
      <c r="B216" s="167"/>
      <c r="C216" s="155"/>
      <c r="D216" s="100"/>
      <c r="E216" s="6" t="s">
        <v>27</v>
      </c>
      <c r="F216" s="28">
        <f>F219+F222+F225+F228+F234+F231</f>
        <v>5404982.76</v>
      </c>
      <c r="G216" s="28">
        <f>G219+G222+G225+G228+G234+G231</f>
        <v>5404982.76</v>
      </c>
      <c r="H216" s="28">
        <f>G216/F216*100</f>
        <v>100</v>
      </c>
      <c r="I216" s="55"/>
    </row>
    <row r="217" spans="1:9" ht="30" customHeight="1">
      <c r="A217" s="98" t="s">
        <v>78</v>
      </c>
      <c r="B217" s="99" t="s">
        <v>506</v>
      </c>
      <c r="C217" s="94"/>
      <c r="D217" s="90"/>
      <c r="E217" s="38" t="s">
        <v>21</v>
      </c>
      <c r="F217" s="29">
        <f>SUM(F218:F219)</f>
        <v>0</v>
      </c>
      <c r="G217" s="29">
        <f>SUM(G218:G219)</f>
        <v>0</v>
      </c>
      <c r="H217" s="29">
        <v>0</v>
      </c>
      <c r="I217" s="33"/>
    </row>
    <row r="218" spans="1:9" ht="30" customHeight="1">
      <c r="A218" s="98"/>
      <c r="B218" s="99"/>
      <c r="C218" s="94"/>
      <c r="D218" s="90"/>
      <c r="E218" s="39" t="s">
        <v>150</v>
      </c>
      <c r="F218" s="30">
        <v>0</v>
      </c>
      <c r="G218" s="30">
        <v>0</v>
      </c>
      <c r="H218" s="30">
        <v>0</v>
      </c>
      <c r="I218" s="33"/>
    </row>
    <row r="219" spans="1:9" ht="30" customHeight="1">
      <c r="A219" s="98"/>
      <c r="B219" s="99"/>
      <c r="C219" s="94"/>
      <c r="D219" s="90"/>
      <c r="E219" s="39" t="s">
        <v>27</v>
      </c>
      <c r="F219" s="30">
        <v>0</v>
      </c>
      <c r="G219" s="30">
        <v>0</v>
      </c>
      <c r="H219" s="30">
        <v>0</v>
      </c>
      <c r="I219" s="33"/>
    </row>
    <row r="220" spans="1:9" ht="30" customHeight="1">
      <c r="A220" s="152" t="s">
        <v>161</v>
      </c>
      <c r="B220" s="77" t="s">
        <v>507</v>
      </c>
      <c r="C220" s="181"/>
      <c r="D220" s="83"/>
      <c r="E220" s="38" t="s">
        <v>21</v>
      </c>
      <c r="F220" s="29">
        <f>SUM(F221:F222)</f>
        <v>0</v>
      </c>
      <c r="G220" s="29">
        <f>SUM(G221:G222)</f>
        <v>0</v>
      </c>
      <c r="H220" s="29">
        <v>0</v>
      </c>
      <c r="I220" s="218"/>
    </row>
    <row r="221" spans="1:9" ht="30" customHeight="1">
      <c r="A221" s="153"/>
      <c r="B221" s="78"/>
      <c r="C221" s="182"/>
      <c r="D221" s="84"/>
      <c r="E221" s="39" t="s">
        <v>150</v>
      </c>
      <c r="F221" s="30">
        <v>0</v>
      </c>
      <c r="G221" s="30">
        <v>0</v>
      </c>
      <c r="H221" s="30">
        <v>0</v>
      </c>
      <c r="I221" s="218"/>
    </row>
    <row r="222" spans="1:9" ht="30" customHeight="1">
      <c r="A222" s="154"/>
      <c r="B222" s="79"/>
      <c r="C222" s="183"/>
      <c r="D222" s="85"/>
      <c r="E222" s="39" t="s">
        <v>27</v>
      </c>
      <c r="F222" s="30">
        <v>0</v>
      </c>
      <c r="G222" s="30">
        <v>0</v>
      </c>
      <c r="H222" s="30">
        <v>0</v>
      </c>
      <c r="I222" s="218"/>
    </row>
    <row r="223" spans="1:9" ht="30" customHeight="1">
      <c r="A223" s="98" t="s">
        <v>162</v>
      </c>
      <c r="B223" s="99" t="s">
        <v>508</v>
      </c>
      <c r="C223" s="94"/>
      <c r="D223" s="90"/>
      <c r="E223" s="38" t="s">
        <v>21</v>
      </c>
      <c r="F223" s="29">
        <f>SUM(F224:F225)</f>
        <v>0</v>
      </c>
      <c r="G223" s="29">
        <f>SUM(G224:G225)</f>
        <v>0</v>
      </c>
      <c r="H223" s="29">
        <v>0</v>
      </c>
      <c r="I223" s="33"/>
    </row>
    <row r="224" spans="1:9" ht="30" customHeight="1">
      <c r="A224" s="98"/>
      <c r="B224" s="99"/>
      <c r="C224" s="94"/>
      <c r="D224" s="90"/>
      <c r="E224" s="39" t="s">
        <v>150</v>
      </c>
      <c r="F224" s="30">
        <v>0</v>
      </c>
      <c r="G224" s="30">
        <v>0</v>
      </c>
      <c r="H224" s="30">
        <v>0</v>
      </c>
      <c r="I224" s="33"/>
    </row>
    <row r="225" spans="1:9" ht="30" customHeight="1">
      <c r="A225" s="98"/>
      <c r="B225" s="99"/>
      <c r="C225" s="94"/>
      <c r="D225" s="90"/>
      <c r="E225" s="39" t="s">
        <v>27</v>
      </c>
      <c r="F225" s="30">
        <v>0</v>
      </c>
      <c r="G225" s="30">
        <v>0</v>
      </c>
      <c r="H225" s="30">
        <v>0</v>
      </c>
      <c r="I225" s="33"/>
    </row>
    <row r="226" spans="1:9" ht="30" customHeight="1">
      <c r="A226" s="98" t="s">
        <v>163</v>
      </c>
      <c r="B226" s="99" t="s">
        <v>509</v>
      </c>
      <c r="C226" s="94"/>
      <c r="D226" s="90"/>
      <c r="E226" s="38" t="s">
        <v>21</v>
      </c>
      <c r="F226" s="29">
        <f>SUM(F227:F228)</f>
        <v>0</v>
      </c>
      <c r="G226" s="29">
        <f>SUM(G227:G228)</f>
        <v>0</v>
      </c>
      <c r="H226" s="29">
        <v>0</v>
      </c>
      <c r="I226" s="55"/>
    </row>
    <row r="227" spans="1:9" ht="30" customHeight="1">
      <c r="A227" s="98"/>
      <c r="B227" s="99"/>
      <c r="C227" s="94"/>
      <c r="D227" s="90"/>
      <c r="E227" s="39" t="s">
        <v>150</v>
      </c>
      <c r="F227" s="30">
        <v>0</v>
      </c>
      <c r="G227" s="30">
        <v>0</v>
      </c>
      <c r="H227" s="30">
        <v>0</v>
      </c>
      <c r="I227" s="55"/>
    </row>
    <row r="228" spans="1:9" ht="30" customHeight="1">
      <c r="A228" s="98"/>
      <c r="B228" s="99"/>
      <c r="C228" s="94"/>
      <c r="D228" s="90"/>
      <c r="E228" s="39" t="s">
        <v>27</v>
      </c>
      <c r="F228" s="30">
        <v>0</v>
      </c>
      <c r="G228" s="30">
        <v>0</v>
      </c>
      <c r="H228" s="30">
        <v>0</v>
      </c>
      <c r="I228" s="55"/>
    </row>
    <row r="229" spans="1:9" ht="30" customHeight="1">
      <c r="A229" s="98" t="s">
        <v>482</v>
      </c>
      <c r="B229" s="99" t="s">
        <v>510</v>
      </c>
      <c r="C229" s="94"/>
      <c r="D229" s="90"/>
      <c r="E229" s="38" t="s">
        <v>21</v>
      </c>
      <c r="F229" s="29">
        <f>SUM(F230:F231)</f>
        <v>134982.76</v>
      </c>
      <c r="G229" s="29">
        <f>SUM(G230:G231)</f>
        <v>134982.76</v>
      </c>
      <c r="H229" s="29">
        <f>G229/F229*100</f>
        <v>100</v>
      </c>
      <c r="I229" s="55"/>
    </row>
    <row r="230" spans="1:9" ht="30" customHeight="1">
      <c r="A230" s="98"/>
      <c r="B230" s="99"/>
      <c r="C230" s="94"/>
      <c r="D230" s="90"/>
      <c r="E230" s="39" t="s">
        <v>150</v>
      </c>
      <c r="F230" s="30">
        <v>0</v>
      </c>
      <c r="G230" s="30">
        <v>0</v>
      </c>
      <c r="H230" s="30">
        <v>0</v>
      </c>
      <c r="I230" s="55"/>
    </row>
    <row r="231" spans="1:9" ht="30" customHeight="1">
      <c r="A231" s="98"/>
      <c r="B231" s="99"/>
      <c r="C231" s="94"/>
      <c r="D231" s="90"/>
      <c r="E231" s="39" t="s">
        <v>27</v>
      </c>
      <c r="F231" s="30">
        <v>134982.76</v>
      </c>
      <c r="G231" s="30">
        <v>134982.76</v>
      </c>
      <c r="H231" s="30">
        <f>G231/F231*100</f>
        <v>100</v>
      </c>
      <c r="I231" s="55"/>
    </row>
    <row r="232" spans="1:9" ht="30" customHeight="1">
      <c r="A232" s="98" t="s">
        <v>511</v>
      </c>
      <c r="B232" s="99" t="s">
        <v>512</v>
      </c>
      <c r="C232" s="94"/>
      <c r="D232" s="90"/>
      <c r="E232" s="38" t="s">
        <v>21</v>
      </c>
      <c r="F232" s="29">
        <f>SUM(F233:F234)</f>
        <v>5270000</v>
      </c>
      <c r="G232" s="29">
        <f>SUM(G233:G234)</f>
        <v>5270000</v>
      </c>
      <c r="H232" s="29">
        <f>G232/F232*100</f>
        <v>100</v>
      </c>
      <c r="I232" s="55"/>
    </row>
    <row r="233" spans="1:9" ht="30" customHeight="1">
      <c r="A233" s="98"/>
      <c r="B233" s="99"/>
      <c r="C233" s="94"/>
      <c r="D233" s="90"/>
      <c r="E233" s="39" t="s">
        <v>150</v>
      </c>
      <c r="F233" s="30">
        <v>0</v>
      </c>
      <c r="G233" s="30">
        <v>0</v>
      </c>
      <c r="H233" s="30">
        <v>0</v>
      </c>
      <c r="I233" s="55"/>
    </row>
    <row r="234" spans="1:9" ht="30" customHeight="1">
      <c r="A234" s="98"/>
      <c r="B234" s="99"/>
      <c r="C234" s="94"/>
      <c r="D234" s="90"/>
      <c r="E234" s="39" t="s">
        <v>27</v>
      </c>
      <c r="F234" s="30">
        <v>5270000</v>
      </c>
      <c r="G234" s="30">
        <v>5270000</v>
      </c>
      <c r="H234" s="30">
        <f>G234/F234*100</f>
        <v>100</v>
      </c>
      <c r="I234" s="55"/>
    </row>
    <row r="235" spans="1:9" ht="30" customHeight="1">
      <c r="A235" s="188" t="s">
        <v>59</v>
      </c>
      <c r="B235" s="146" t="s">
        <v>263</v>
      </c>
      <c r="C235" s="155" t="s">
        <v>235</v>
      </c>
      <c r="D235" s="100"/>
      <c r="E235" s="5" t="s">
        <v>21</v>
      </c>
      <c r="F235" s="28">
        <f>SUM(F236:F237)</f>
        <v>146096658.11</v>
      </c>
      <c r="G235" s="28">
        <f>SUM(G236:G237)</f>
        <v>108935365.24</v>
      </c>
      <c r="H235" s="28">
        <f>G235/F235*100</f>
        <v>74.56389944113553</v>
      </c>
      <c r="I235" s="55"/>
    </row>
    <row r="236" spans="1:9" ht="30" customHeight="1">
      <c r="A236" s="188"/>
      <c r="B236" s="147"/>
      <c r="C236" s="155"/>
      <c r="D236" s="100"/>
      <c r="E236" s="6" t="s">
        <v>150</v>
      </c>
      <c r="F236" s="28">
        <f>F239+F245+F248+F257+F242+F260+F251+F254+F266+F263</f>
        <v>48519000</v>
      </c>
      <c r="G236" s="28">
        <f>G239+G245+G248+G257+G242+G260+G251+G254+G266+G263</f>
        <v>34188500</v>
      </c>
      <c r="H236" s="28">
        <v>0</v>
      </c>
      <c r="I236" s="55"/>
    </row>
    <row r="237" spans="1:9" ht="30" customHeight="1">
      <c r="A237" s="188"/>
      <c r="B237" s="148"/>
      <c r="C237" s="155"/>
      <c r="D237" s="100"/>
      <c r="E237" s="6" t="s">
        <v>27</v>
      </c>
      <c r="F237" s="28">
        <f>F240+F246+F249+F258+F243+F261+F252+F255+F267+F264</f>
        <v>97577658.11000001</v>
      </c>
      <c r="G237" s="28">
        <f>G240+G246+G249+G258+G243+G261+G252+G255+G267+G264</f>
        <v>74746865.24</v>
      </c>
      <c r="H237" s="28">
        <f>G237/F237*100</f>
        <v>76.60243818901382</v>
      </c>
      <c r="I237" s="55"/>
    </row>
    <row r="238" spans="1:9" ht="30" customHeight="1">
      <c r="A238" s="132" t="s">
        <v>165</v>
      </c>
      <c r="B238" s="141" t="s">
        <v>513</v>
      </c>
      <c r="C238" s="94"/>
      <c r="D238" s="90"/>
      <c r="E238" s="38" t="s">
        <v>21</v>
      </c>
      <c r="F238" s="29">
        <f>SUM(F239:F240)</f>
        <v>8800000</v>
      </c>
      <c r="G238" s="29">
        <f>SUM(G239:G240)</f>
        <v>0</v>
      </c>
      <c r="H238" s="29">
        <f>G238/F238*100</f>
        <v>0</v>
      </c>
      <c r="I238" s="55"/>
    </row>
    <row r="239" spans="1:9" ht="30" customHeight="1">
      <c r="A239" s="132"/>
      <c r="B239" s="142"/>
      <c r="C239" s="94"/>
      <c r="D239" s="90"/>
      <c r="E239" s="39" t="s">
        <v>150</v>
      </c>
      <c r="F239" s="30">
        <v>0</v>
      </c>
      <c r="G239" s="30">
        <v>0</v>
      </c>
      <c r="H239" s="30">
        <v>0</v>
      </c>
      <c r="I239" s="55"/>
    </row>
    <row r="240" spans="1:9" ht="30" customHeight="1">
      <c r="A240" s="132"/>
      <c r="B240" s="143"/>
      <c r="C240" s="94"/>
      <c r="D240" s="90"/>
      <c r="E240" s="39" t="s">
        <v>27</v>
      </c>
      <c r="F240" s="48">
        <v>8800000</v>
      </c>
      <c r="G240" s="30">
        <v>0</v>
      </c>
      <c r="H240" s="30">
        <f>G240/F240*100</f>
        <v>0</v>
      </c>
      <c r="I240" s="55"/>
    </row>
    <row r="241" spans="1:9" ht="30" customHeight="1">
      <c r="A241" s="132" t="s">
        <v>166</v>
      </c>
      <c r="B241" s="77" t="s">
        <v>514</v>
      </c>
      <c r="C241" s="94"/>
      <c r="D241" s="90"/>
      <c r="E241" s="38" t="s">
        <v>21</v>
      </c>
      <c r="F241" s="29">
        <f>SUM(F242:F243)</f>
        <v>57686676.81</v>
      </c>
      <c r="G241" s="29">
        <f>SUM(G242:G243)</f>
        <v>55189546.17</v>
      </c>
      <c r="H241" s="29">
        <f>G241/F241*100</f>
        <v>95.67121772636568</v>
      </c>
      <c r="I241" s="55"/>
    </row>
    <row r="242" spans="1:9" ht="30" customHeight="1">
      <c r="A242" s="132"/>
      <c r="B242" s="78"/>
      <c r="C242" s="94"/>
      <c r="D242" s="90"/>
      <c r="E242" s="39" t="s">
        <v>150</v>
      </c>
      <c r="F242" s="30">
        <v>0</v>
      </c>
      <c r="G242" s="30">
        <v>0</v>
      </c>
      <c r="H242" s="30">
        <v>0</v>
      </c>
      <c r="I242" s="55"/>
    </row>
    <row r="243" spans="1:9" ht="30" customHeight="1">
      <c r="A243" s="132"/>
      <c r="B243" s="79"/>
      <c r="C243" s="94"/>
      <c r="D243" s="90"/>
      <c r="E243" s="39" t="s">
        <v>27</v>
      </c>
      <c r="F243" s="48">
        <v>57686676.81</v>
      </c>
      <c r="G243" s="30">
        <v>55189546.17</v>
      </c>
      <c r="H243" s="30">
        <f>G243/F243*100</f>
        <v>95.67121772636568</v>
      </c>
      <c r="I243" s="55"/>
    </row>
    <row r="244" spans="1:9" ht="30" customHeight="1">
      <c r="A244" s="132" t="s">
        <v>167</v>
      </c>
      <c r="B244" s="77" t="s">
        <v>515</v>
      </c>
      <c r="C244" s="94"/>
      <c r="D244" s="90"/>
      <c r="E244" s="38" t="s">
        <v>21</v>
      </c>
      <c r="F244" s="29">
        <f>SUM(F245:F246)</f>
        <v>10981810.6</v>
      </c>
      <c r="G244" s="29">
        <f>SUM(G245:G246)</f>
        <v>0</v>
      </c>
      <c r="H244" s="29">
        <f>G244/F244*100</f>
        <v>0</v>
      </c>
      <c r="I244" s="55"/>
    </row>
    <row r="245" spans="1:9" ht="30" customHeight="1">
      <c r="A245" s="132"/>
      <c r="B245" s="78"/>
      <c r="C245" s="94"/>
      <c r="D245" s="90"/>
      <c r="E245" s="39" t="s">
        <v>150</v>
      </c>
      <c r="F245" s="30">
        <v>0</v>
      </c>
      <c r="G245" s="30">
        <v>0</v>
      </c>
      <c r="H245" s="30">
        <v>0</v>
      </c>
      <c r="I245" s="55"/>
    </row>
    <row r="246" spans="1:9" ht="30" customHeight="1">
      <c r="A246" s="132"/>
      <c r="B246" s="79"/>
      <c r="C246" s="94"/>
      <c r="D246" s="90"/>
      <c r="E246" s="39" t="s">
        <v>27</v>
      </c>
      <c r="F246" s="30">
        <v>10981810.6</v>
      </c>
      <c r="G246" s="30">
        <v>0</v>
      </c>
      <c r="H246" s="30">
        <f>G246/F246*100</f>
        <v>0</v>
      </c>
      <c r="I246" s="55"/>
    </row>
    <row r="247" spans="1:9" ht="30" customHeight="1">
      <c r="A247" s="132" t="s">
        <v>168</v>
      </c>
      <c r="B247" s="77" t="s">
        <v>516</v>
      </c>
      <c r="C247" s="94"/>
      <c r="D247" s="90"/>
      <c r="E247" s="38" t="s">
        <v>21</v>
      </c>
      <c r="F247" s="29">
        <f>SUM(F248:F249)</f>
        <v>6748061.33</v>
      </c>
      <c r="G247" s="29">
        <f>SUM(G248:G249)</f>
        <v>6748061.33</v>
      </c>
      <c r="H247" s="29">
        <f>G247/F247*100</f>
        <v>100</v>
      </c>
      <c r="I247" s="55"/>
    </row>
    <row r="248" spans="1:9" ht="30" customHeight="1">
      <c r="A248" s="132"/>
      <c r="B248" s="78"/>
      <c r="C248" s="94"/>
      <c r="D248" s="90"/>
      <c r="E248" s="39" t="s">
        <v>150</v>
      </c>
      <c r="F248" s="30">
        <v>0</v>
      </c>
      <c r="G248" s="30">
        <v>0</v>
      </c>
      <c r="H248" s="30">
        <v>0</v>
      </c>
      <c r="I248" s="55"/>
    </row>
    <row r="249" spans="1:9" ht="30" customHeight="1">
      <c r="A249" s="132"/>
      <c r="B249" s="79"/>
      <c r="C249" s="94"/>
      <c r="D249" s="90"/>
      <c r="E249" s="39" t="s">
        <v>27</v>
      </c>
      <c r="F249" s="30">
        <v>6748061.33</v>
      </c>
      <c r="G249" s="30">
        <v>6748061.33</v>
      </c>
      <c r="H249" s="30">
        <f>G249/F249*100</f>
        <v>100</v>
      </c>
      <c r="I249" s="55"/>
    </row>
    <row r="250" spans="1:9" ht="30" customHeight="1">
      <c r="A250" s="132" t="s">
        <v>169</v>
      </c>
      <c r="B250" s="141" t="s">
        <v>517</v>
      </c>
      <c r="C250" s="94"/>
      <c r="D250" s="95"/>
      <c r="E250" s="15" t="s">
        <v>21</v>
      </c>
      <c r="F250" s="29">
        <f>SUM(F251:F252)</f>
        <v>278000</v>
      </c>
      <c r="G250" s="29">
        <f>SUM(G251:G252)</f>
        <v>278000</v>
      </c>
      <c r="H250" s="29">
        <f>G250/F250*100</f>
        <v>100</v>
      </c>
      <c r="I250" s="55"/>
    </row>
    <row r="251" spans="1:9" ht="30" customHeight="1">
      <c r="A251" s="132"/>
      <c r="B251" s="142"/>
      <c r="C251" s="94"/>
      <c r="D251" s="95"/>
      <c r="E251" s="16" t="s">
        <v>150</v>
      </c>
      <c r="F251" s="30">
        <v>0</v>
      </c>
      <c r="G251" s="30">
        <v>0</v>
      </c>
      <c r="H251" s="30">
        <v>0</v>
      </c>
      <c r="I251" s="55"/>
    </row>
    <row r="252" spans="1:9" ht="40.5" customHeight="1">
      <c r="A252" s="132"/>
      <c r="B252" s="143"/>
      <c r="C252" s="94"/>
      <c r="D252" s="95"/>
      <c r="E252" s="16" t="s">
        <v>27</v>
      </c>
      <c r="F252" s="30">
        <v>278000</v>
      </c>
      <c r="G252" s="30">
        <v>278000</v>
      </c>
      <c r="H252" s="30">
        <f>G252/F252*100</f>
        <v>100</v>
      </c>
      <c r="I252" s="55"/>
    </row>
    <row r="253" spans="1:9" ht="30" customHeight="1">
      <c r="A253" s="132" t="s">
        <v>170</v>
      </c>
      <c r="B253" s="77" t="s">
        <v>518</v>
      </c>
      <c r="C253" s="94"/>
      <c r="D253" s="95"/>
      <c r="E253" s="15" t="s">
        <v>21</v>
      </c>
      <c r="F253" s="29">
        <f>SUM(F254:F255)</f>
        <v>11270166.19</v>
      </c>
      <c r="G253" s="29">
        <f>SUM(G254:G255)</f>
        <v>11270166.19</v>
      </c>
      <c r="H253" s="29">
        <f>G253/F253*100</f>
        <v>100</v>
      </c>
      <c r="I253" s="55"/>
    </row>
    <row r="254" spans="1:9" ht="30" customHeight="1">
      <c r="A254" s="132"/>
      <c r="B254" s="78"/>
      <c r="C254" s="94"/>
      <c r="D254" s="95"/>
      <c r="E254" s="16" t="s">
        <v>150</v>
      </c>
      <c r="F254" s="30">
        <v>0</v>
      </c>
      <c r="G254" s="30">
        <v>0</v>
      </c>
      <c r="H254" s="30">
        <v>0</v>
      </c>
      <c r="I254" s="55"/>
    </row>
    <row r="255" spans="1:9" ht="30" customHeight="1">
      <c r="A255" s="132"/>
      <c r="B255" s="79"/>
      <c r="C255" s="94"/>
      <c r="D255" s="95"/>
      <c r="E255" s="16" t="s">
        <v>27</v>
      </c>
      <c r="F255" s="30">
        <v>11270166.19</v>
      </c>
      <c r="G255" s="30">
        <v>11270166.19</v>
      </c>
      <c r="H255" s="30">
        <f>G255/F255*100</f>
        <v>100</v>
      </c>
      <c r="I255" s="55"/>
    </row>
    <row r="256" spans="1:9" ht="30" customHeight="1">
      <c r="A256" s="132" t="s">
        <v>308</v>
      </c>
      <c r="B256" s="141" t="s">
        <v>519</v>
      </c>
      <c r="C256" s="94"/>
      <c r="D256" s="95"/>
      <c r="E256" s="15" t="s">
        <v>21</v>
      </c>
      <c r="F256" s="29">
        <f>SUM(F257:F258)</f>
        <v>0</v>
      </c>
      <c r="G256" s="29">
        <f>SUM(G257:G258)</f>
        <v>0</v>
      </c>
      <c r="H256" s="29">
        <v>0</v>
      </c>
      <c r="I256" s="55"/>
    </row>
    <row r="257" spans="1:9" ht="30" customHeight="1">
      <c r="A257" s="132"/>
      <c r="B257" s="142"/>
      <c r="C257" s="94"/>
      <c r="D257" s="95"/>
      <c r="E257" s="16" t="s">
        <v>150</v>
      </c>
      <c r="F257" s="30">
        <v>0</v>
      </c>
      <c r="G257" s="30">
        <v>0</v>
      </c>
      <c r="H257" s="30">
        <v>0</v>
      </c>
      <c r="I257" s="55"/>
    </row>
    <row r="258" spans="1:9" ht="30" customHeight="1">
      <c r="A258" s="132"/>
      <c r="B258" s="143"/>
      <c r="C258" s="94"/>
      <c r="D258" s="95"/>
      <c r="E258" s="16" t="s">
        <v>27</v>
      </c>
      <c r="F258" s="30">
        <v>0</v>
      </c>
      <c r="G258" s="30">
        <v>0</v>
      </c>
      <c r="H258" s="30">
        <v>0</v>
      </c>
      <c r="I258" s="55"/>
    </row>
    <row r="259" spans="1:9" ht="30" customHeight="1">
      <c r="A259" s="91" t="s">
        <v>309</v>
      </c>
      <c r="B259" s="77" t="s">
        <v>520</v>
      </c>
      <c r="C259" s="94"/>
      <c r="D259" s="95"/>
      <c r="E259" s="15" t="s">
        <v>21</v>
      </c>
      <c r="F259" s="29">
        <f>SUM(F260:F261)</f>
        <v>0</v>
      </c>
      <c r="G259" s="29">
        <f>SUM(G260:G261)</f>
        <v>0</v>
      </c>
      <c r="H259" s="29">
        <v>0</v>
      </c>
      <c r="I259" s="55"/>
    </row>
    <row r="260" spans="1:9" ht="30" customHeight="1">
      <c r="A260" s="92"/>
      <c r="B260" s="78"/>
      <c r="C260" s="94"/>
      <c r="D260" s="95"/>
      <c r="E260" s="16" t="s">
        <v>150</v>
      </c>
      <c r="F260" s="30">
        <v>0</v>
      </c>
      <c r="G260" s="30">
        <v>0</v>
      </c>
      <c r="H260" s="30">
        <v>0</v>
      </c>
      <c r="I260" s="55"/>
    </row>
    <row r="261" spans="1:9" ht="37.5" customHeight="1">
      <c r="A261" s="93"/>
      <c r="B261" s="79"/>
      <c r="C261" s="94"/>
      <c r="D261" s="95"/>
      <c r="E261" s="16" t="s">
        <v>27</v>
      </c>
      <c r="F261" s="30">
        <v>0</v>
      </c>
      <c r="G261" s="30">
        <v>0</v>
      </c>
      <c r="H261" s="30">
        <v>0</v>
      </c>
      <c r="I261" s="55"/>
    </row>
    <row r="262" spans="1:9" ht="30" customHeight="1">
      <c r="A262" s="91" t="s">
        <v>483</v>
      </c>
      <c r="B262" s="77" t="s">
        <v>521</v>
      </c>
      <c r="C262" s="94"/>
      <c r="D262" s="95"/>
      <c r="E262" s="15" t="s">
        <v>21</v>
      </c>
      <c r="F262" s="29">
        <f>SUM(F263:F264)</f>
        <v>1163003.18</v>
      </c>
      <c r="G262" s="29">
        <f>SUM(G263:G264)</f>
        <v>816763.25</v>
      </c>
      <c r="H262" s="29">
        <f>G262/F262*100</f>
        <v>70.2288062531351</v>
      </c>
      <c r="I262" s="55"/>
    </row>
    <row r="263" spans="1:9" ht="30" customHeight="1">
      <c r="A263" s="92"/>
      <c r="B263" s="78"/>
      <c r="C263" s="94"/>
      <c r="D263" s="95"/>
      <c r="E263" s="16" t="s">
        <v>150</v>
      </c>
      <c r="F263" s="30">
        <v>0</v>
      </c>
      <c r="G263" s="30">
        <v>0</v>
      </c>
      <c r="H263" s="30">
        <v>0</v>
      </c>
      <c r="I263" s="55"/>
    </row>
    <row r="264" spans="1:9" ht="30" customHeight="1">
      <c r="A264" s="93"/>
      <c r="B264" s="79"/>
      <c r="C264" s="94"/>
      <c r="D264" s="95"/>
      <c r="E264" s="16" t="s">
        <v>27</v>
      </c>
      <c r="F264" s="30">
        <v>1163003.18</v>
      </c>
      <c r="G264" s="30">
        <v>816763.25</v>
      </c>
      <c r="H264" s="30">
        <f>G264/F264*100</f>
        <v>70.2288062531351</v>
      </c>
      <c r="I264" s="55"/>
    </row>
    <row r="265" spans="1:9" ht="30" customHeight="1">
      <c r="A265" s="91" t="s">
        <v>530</v>
      </c>
      <c r="B265" s="77" t="s">
        <v>529</v>
      </c>
      <c r="C265" s="94"/>
      <c r="D265" s="95"/>
      <c r="E265" s="15" t="s">
        <v>21</v>
      </c>
      <c r="F265" s="29">
        <f>SUM(F266:F267)</f>
        <v>49168940</v>
      </c>
      <c r="G265" s="29">
        <f>SUM(G266:G267)</f>
        <v>34632828.3</v>
      </c>
      <c r="H265" s="29">
        <f>G265/F265*100</f>
        <v>70.43639399181679</v>
      </c>
      <c r="I265" s="55"/>
    </row>
    <row r="266" spans="1:9" ht="30" customHeight="1">
      <c r="A266" s="92"/>
      <c r="B266" s="78"/>
      <c r="C266" s="94"/>
      <c r="D266" s="95"/>
      <c r="E266" s="16" t="s">
        <v>150</v>
      </c>
      <c r="F266" s="30">
        <v>48519000</v>
      </c>
      <c r="G266" s="30">
        <v>34188500</v>
      </c>
      <c r="H266" s="30">
        <f>G266/F266*100</f>
        <v>70.46414806570623</v>
      </c>
      <c r="I266" s="55"/>
    </row>
    <row r="267" spans="1:9" ht="30" customHeight="1">
      <c r="A267" s="93"/>
      <c r="B267" s="79"/>
      <c r="C267" s="94"/>
      <c r="D267" s="95"/>
      <c r="E267" s="16" t="s">
        <v>27</v>
      </c>
      <c r="F267" s="30">
        <v>649940</v>
      </c>
      <c r="G267" s="30">
        <v>444328.3</v>
      </c>
      <c r="H267" s="30">
        <f>G267/F267*100</f>
        <v>68.36451057020648</v>
      </c>
      <c r="I267" s="55"/>
    </row>
    <row r="268" spans="1:9" ht="30" customHeight="1">
      <c r="A268" s="188" t="s">
        <v>79</v>
      </c>
      <c r="B268" s="130" t="s">
        <v>264</v>
      </c>
      <c r="C268" s="155" t="s">
        <v>235</v>
      </c>
      <c r="D268" s="100"/>
      <c r="E268" s="5" t="s">
        <v>21</v>
      </c>
      <c r="F268" s="28">
        <f>SUM(F269:F270)</f>
        <v>7521975.0600000005</v>
      </c>
      <c r="G268" s="28">
        <f>SUM(G269:G270)</f>
        <v>7513875.0600000005</v>
      </c>
      <c r="H268" s="28">
        <f>G268/F268*100</f>
        <v>99.89231551639844</v>
      </c>
      <c r="I268" s="55"/>
    </row>
    <row r="269" spans="1:9" ht="30" customHeight="1">
      <c r="A269" s="188"/>
      <c r="B269" s="130"/>
      <c r="C269" s="155"/>
      <c r="D269" s="100"/>
      <c r="E269" s="6" t="s">
        <v>150</v>
      </c>
      <c r="F269" s="28">
        <f>F272+F293+F275+F278+F281+F284+F287+F290</f>
        <v>8100</v>
      </c>
      <c r="G269" s="28">
        <f>G272+G293+G275+G278+G281+G284+G287+G290</f>
        <v>0</v>
      </c>
      <c r="H269" s="28">
        <f>G269/F269*100</f>
        <v>0</v>
      </c>
      <c r="I269" s="55"/>
    </row>
    <row r="270" spans="1:9" ht="30" customHeight="1">
      <c r="A270" s="188"/>
      <c r="B270" s="130"/>
      <c r="C270" s="155"/>
      <c r="D270" s="100"/>
      <c r="E270" s="6" t="s">
        <v>27</v>
      </c>
      <c r="F270" s="28">
        <f>F273+F294+F276+F279+F282+F285+F288+F291</f>
        <v>7513875.0600000005</v>
      </c>
      <c r="G270" s="28">
        <f>G273+G294+G276+G279+G282+G285+G288+G291</f>
        <v>7513875.0600000005</v>
      </c>
      <c r="H270" s="28">
        <f>G270/F270*100</f>
        <v>100</v>
      </c>
      <c r="I270" s="55"/>
    </row>
    <row r="271" spans="1:9" ht="30" customHeight="1">
      <c r="A271" s="132" t="s">
        <v>136</v>
      </c>
      <c r="B271" s="134" t="s">
        <v>531</v>
      </c>
      <c r="C271" s="94"/>
      <c r="D271" s="90"/>
      <c r="E271" s="38" t="s">
        <v>21</v>
      </c>
      <c r="F271" s="29">
        <f>SUM(F272:F273)</f>
        <v>0</v>
      </c>
      <c r="G271" s="29">
        <f>SUM(G272:G273)</f>
        <v>0</v>
      </c>
      <c r="H271" s="29">
        <v>0</v>
      </c>
      <c r="I271" s="55"/>
    </row>
    <row r="272" spans="1:9" ht="30" customHeight="1">
      <c r="A272" s="132"/>
      <c r="B272" s="134"/>
      <c r="C272" s="94"/>
      <c r="D272" s="90"/>
      <c r="E272" s="39" t="s">
        <v>150</v>
      </c>
      <c r="F272" s="30">
        <v>0</v>
      </c>
      <c r="G272" s="30">
        <v>0</v>
      </c>
      <c r="H272" s="30">
        <v>0</v>
      </c>
      <c r="I272" s="55"/>
    </row>
    <row r="273" spans="1:9" ht="30" customHeight="1">
      <c r="A273" s="132"/>
      <c r="B273" s="134"/>
      <c r="C273" s="94"/>
      <c r="D273" s="90"/>
      <c r="E273" s="39" t="s">
        <v>27</v>
      </c>
      <c r="F273" s="30">
        <v>0</v>
      </c>
      <c r="G273" s="30">
        <v>0</v>
      </c>
      <c r="H273" s="30">
        <v>0</v>
      </c>
      <c r="I273" s="55"/>
    </row>
    <row r="274" spans="1:9" ht="30" customHeight="1">
      <c r="A274" s="132" t="s">
        <v>80</v>
      </c>
      <c r="B274" s="134" t="s">
        <v>532</v>
      </c>
      <c r="C274" s="94"/>
      <c r="D274" s="90"/>
      <c r="E274" s="38" t="s">
        <v>21</v>
      </c>
      <c r="F274" s="29">
        <f>SUM(F275:F276)</f>
        <v>1292384.06</v>
      </c>
      <c r="G274" s="29">
        <f>SUM(G275:G276)</f>
        <v>1292384.06</v>
      </c>
      <c r="H274" s="29">
        <f>G274/F274*100</f>
        <v>100</v>
      </c>
      <c r="I274" s="55"/>
    </row>
    <row r="275" spans="1:9" ht="30" customHeight="1">
      <c r="A275" s="132"/>
      <c r="B275" s="134"/>
      <c r="C275" s="94"/>
      <c r="D275" s="90"/>
      <c r="E275" s="39" t="s">
        <v>150</v>
      </c>
      <c r="F275" s="30">
        <v>0</v>
      </c>
      <c r="G275" s="30">
        <v>0</v>
      </c>
      <c r="H275" s="30">
        <v>0</v>
      </c>
      <c r="I275" s="55"/>
    </row>
    <row r="276" spans="1:9" ht="30" customHeight="1">
      <c r="A276" s="132"/>
      <c r="B276" s="134"/>
      <c r="C276" s="94"/>
      <c r="D276" s="90"/>
      <c r="E276" s="39" t="s">
        <v>27</v>
      </c>
      <c r="F276" s="30">
        <v>1292384.06</v>
      </c>
      <c r="G276" s="30">
        <v>1292384.06</v>
      </c>
      <c r="H276" s="30">
        <f>G276/F276*100</f>
        <v>100</v>
      </c>
      <c r="I276" s="55"/>
    </row>
    <row r="277" spans="1:9" ht="30" customHeight="1">
      <c r="A277" s="101" t="s">
        <v>81</v>
      </c>
      <c r="B277" s="77" t="s">
        <v>533</v>
      </c>
      <c r="C277" s="94"/>
      <c r="D277" s="90"/>
      <c r="E277" s="38" t="s">
        <v>21</v>
      </c>
      <c r="F277" s="29">
        <f>SUM(F278:F279)</f>
        <v>549991</v>
      </c>
      <c r="G277" s="29">
        <f>SUM(G278:G279)</f>
        <v>549991</v>
      </c>
      <c r="H277" s="29">
        <f>G277/F277*100</f>
        <v>100</v>
      </c>
      <c r="I277" s="55"/>
    </row>
    <row r="278" spans="1:9" ht="30" customHeight="1">
      <c r="A278" s="102"/>
      <c r="B278" s="78"/>
      <c r="C278" s="94"/>
      <c r="D278" s="90"/>
      <c r="E278" s="39" t="s">
        <v>150</v>
      </c>
      <c r="F278" s="30">
        <v>0</v>
      </c>
      <c r="G278" s="30">
        <v>0</v>
      </c>
      <c r="H278" s="30">
        <v>0</v>
      </c>
      <c r="I278" s="55"/>
    </row>
    <row r="279" spans="1:9" ht="30" customHeight="1">
      <c r="A279" s="103"/>
      <c r="B279" s="79"/>
      <c r="C279" s="94"/>
      <c r="D279" s="90"/>
      <c r="E279" s="39" t="s">
        <v>27</v>
      </c>
      <c r="F279" s="30">
        <v>549991</v>
      </c>
      <c r="G279" s="30">
        <v>549991</v>
      </c>
      <c r="H279" s="30">
        <f>G279/F279*100</f>
        <v>100</v>
      </c>
      <c r="I279" s="55"/>
    </row>
    <row r="280" spans="1:9" ht="30" customHeight="1">
      <c r="A280" s="101" t="s">
        <v>82</v>
      </c>
      <c r="B280" s="77" t="s">
        <v>534</v>
      </c>
      <c r="C280" s="94"/>
      <c r="D280" s="90"/>
      <c r="E280" s="38" t="s">
        <v>21</v>
      </c>
      <c r="F280" s="29">
        <f>SUM(F281:F282)</f>
        <v>0</v>
      </c>
      <c r="G280" s="29">
        <f>SUM(G281:G282)</f>
        <v>0</v>
      </c>
      <c r="H280" s="29">
        <v>0</v>
      </c>
      <c r="I280" s="55"/>
    </row>
    <row r="281" spans="1:9" ht="30" customHeight="1">
      <c r="A281" s="102"/>
      <c r="B281" s="78"/>
      <c r="C281" s="94"/>
      <c r="D281" s="90"/>
      <c r="E281" s="39" t="s">
        <v>150</v>
      </c>
      <c r="F281" s="30">
        <v>0</v>
      </c>
      <c r="G281" s="30">
        <v>0</v>
      </c>
      <c r="H281" s="30">
        <v>0</v>
      </c>
      <c r="I281" s="55"/>
    </row>
    <row r="282" spans="1:9" ht="30" customHeight="1">
      <c r="A282" s="103"/>
      <c r="B282" s="79"/>
      <c r="C282" s="94"/>
      <c r="D282" s="90"/>
      <c r="E282" s="39" t="s">
        <v>27</v>
      </c>
      <c r="F282" s="30">
        <v>0</v>
      </c>
      <c r="G282" s="30">
        <v>0</v>
      </c>
      <c r="H282" s="30">
        <v>0</v>
      </c>
      <c r="I282" s="55"/>
    </row>
    <row r="283" spans="1:9" ht="30" customHeight="1">
      <c r="A283" s="101" t="s">
        <v>137</v>
      </c>
      <c r="B283" s="77" t="s">
        <v>535</v>
      </c>
      <c r="C283" s="94"/>
      <c r="D283" s="90"/>
      <c r="E283" s="38" t="s">
        <v>21</v>
      </c>
      <c r="F283" s="29">
        <f>SUM(F284:F285)</f>
        <v>0</v>
      </c>
      <c r="G283" s="29">
        <f>SUM(G284:G285)</f>
        <v>0</v>
      </c>
      <c r="H283" s="29">
        <v>0</v>
      </c>
      <c r="I283" s="55"/>
    </row>
    <row r="284" spans="1:9" ht="30" customHeight="1">
      <c r="A284" s="102"/>
      <c r="B284" s="78"/>
      <c r="C284" s="94"/>
      <c r="D284" s="90"/>
      <c r="E284" s="39" t="s">
        <v>150</v>
      </c>
      <c r="F284" s="30">
        <v>0</v>
      </c>
      <c r="G284" s="30">
        <v>0</v>
      </c>
      <c r="H284" s="30">
        <v>0</v>
      </c>
      <c r="I284" s="55"/>
    </row>
    <row r="285" spans="1:9" ht="30" customHeight="1">
      <c r="A285" s="103"/>
      <c r="B285" s="79"/>
      <c r="C285" s="94"/>
      <c r="D285" s="90"/>
      <c r="E285" s="39" t="s">
        <v>27</v>
      </c>
      <c r="F285" s="30">
        <v>0</v>
      </c>
      <c r="G285" s="30">
        <v>0</v>
      </c>
      <c r="H285" s="30">
        <v>0</v>
      </c>
      <c r="I285" s="55"/>
    </row>
    <row r="286" spans="1:9" ht="30" customHeight="1">
      <c r="A286" s="101" t="s">
        <v>138</v>
      </c>
      <c r="B286" s="77" t="s">
        <v>536</v>
      </c>
      <c r="C286" s="94"/>
      <c r="D286" s="90"/>
      <c r="E286" s="38" t="s">
        <v>21</v>
      </c>
      <c r="F286" s="29">
        <f>SUM(F287:F288)</f>
        <v>5671500</v>
      </c>
      <c r="G286" s="29">
        <f>SUM(G287:G288)</f>
        <v>5671500</v>
      </c>
      <c r="H286" s="29">
        <f>G286/F286*100</f>
        <v>100</v>
      </c>
      <c r="I286" s="55"/>
    </row>
    <row r="287" spans="1:9" ht="30" customHeight="1">
      <c r="A287" s="102"/>
      <c r="B287" s="78"/>
      <c r="C287" s="94"/>
      <c r="D287" s="90"/>
      <c r="E287" s="39" t="s">
        <v>150</v>
      </c>
      <c r="F287" s="30">
        <v>0</v>
      </c>
      <c r="G287" s="30">
        <v>0</v>
      </c>
      <c r="H287" s="30">
        <v>0</v>
      </c>
      <c r="I287" s="55"/>
    </row>
    <row r="288" spans="1:9" ht="30" customHeight="1">
      <c r="A288" s="103"/>
      <c r="B288" s="79"/>
      <c r="C288" s="94"/>
      <c r="D288" s="90"/>
      <c r="E288" s="39" t="s">
        <v>27</v>
      </c>
      <c r="F288" s="30">
        <v>5671500</v>
      </c>
      <c r="G288" s="30">
        <v>5671500</v>
      </c>
      <c r="H288" s="30">
        <f>G288/F288*100</f>
        <v>100</v>
      </c>
      <c r="I288" s="55"/>
    </row>
    <row r="289" spans="1:9" ht="30" customHeight="1">
      <c r="A289" s="101" t="s">
        <v>310</v>
      </c>
      <c r="B289" s="77" t="s">
        <v>537</v>
      </c>
      <c r="C289" s="94"/>
      <c r="D289" s="90"/>
      <c r="E289" s="38" t="s">
        <v>21</v>
      </c>
      <c r="F289" s="29">
        <f>SUM(F290:F291)</f>
        <v>0</v>
      </c>
      <c r="G289" s="29">
        <f>SUM(G290:G291)</f>
        <v>0</v>
      </c>
      <c r="H289" s="29">
        <v>0</v>
      </c>
      <c r="I289" s="55"/>
    </row>
    <row r="290" spans="1:9" ht="30" customHeight="1">
      <c r="A290" s="102"/>
      <c r="B290" s="78"/>
      <c r="C290" s="94"/>
      <c r="D290" s="90"/>
      <c r="E290" s="39" t="s">
        <v>150</v>
      </c>
      <c r="F290" s="30">
        <v>0</v>
      </c>
      <c r="G290" s="30">
        <v>0</v>
      </c>
      <c r="H290" s="30">
        <v>0</v>
      </c>
      <c r="I290" s="55"/>
    </row>
    <row r="291" spans="1:9" ht="30" customHeight="1">
      <c r="A291" s="103"/>
      <c r="B291" s="79"/>
      <c r="C291" s="94"/>
      <c r="D291" s="90"/>
      <c r="E291" s="39" t="s">
        <v>27</v>
      </c>
      <c r="F291" s="30">
        <v>0</v>
      </c>
      <c r="G291" s="30">
        <v>0</v>
      </c>
      <c r="H291" s="30">
        <v>0</v>
      </c>
      <c r="I291" s="55"/>
    </row>
    <row r="292" spans="1:9" ht="30" customHeight="1">
      <c r="A292" s="101" t="s">
        <v>311</v>
      </c>
      <c r="B292" s="77" t="s">
        <v>538</v>
      </c>
      <c r="C292" s="94"/>
      <c r="D292" s="90"/>
      <c r="E292" s="38" t="s">
        <v>21</v>
      </c>
      <c r="F292" s="29">
        <f>SUM(F293:F294)</f>
        <v>8100</v>
      </c>
      <c r="G292" s="29">
        <f>SUM(G293:G294)</f>
        <v>0</v>
      </c>
      <c r="H292" s="29">
        <f>G292/F292*100</f>
        <v>0</v>
      </c>
      <c r="I292" s="55"/>
    </row>
    <row r="293" spans="1:9" ht="30" customHeight="1">
      <c r="A293" s="102"/>
      <c r="B293" s="78"/>
      <c r="C293" s="94"/>
      <c r="D293" s="90"/>
      <c r="E293" s="39" t="s">
        <v>150</v>
      </c>
      <c r="F293" s="30">
        <v>8100</v>
      </c>
      <c r="G293" s="30">
        <v>0</v>
      </c>
      <c r="H293" s="30">
        <f>G293/F293*100</f>
        <v>0</v>
      </c>
      <c r="I293" s="55"/>
    </row>
    <row r="294" spans="1:9" ht="28.5" customHeight="1">
      <c r="A294" s="103"/>
      <c r="B294" s="79"/>
      <c r="C294" s="94"/>
      <c r="D294" s="90"/>
      <c r="E294" s="39" t="s">
        <v>27</v>
      </c>
      <c r="F294" s="30">
        <v>0</v>
      </c>
      <c r="G294" s="30">
        <v>0</v>
      </c>
      <c r="H294" s="30">
        <v>0</v>
      </c>
      <c r="I294" s="45" t="s">
        <v>435</v>
      </c>
    </row>
    <row r="295" spans="1:9" ht="28.5" customHeight="1">
      <c r="A295" s="235" t="s">
        <v>39</v>
      </c>
      <c r="B295" s="232" t="s">
        <v>265</v>
      </c>
      <c r="C295" s="156" t="s">
        <v>235</v>
      </c>
      <c r="D295" s="158" t="s">
        <v>232</v>
      </c>
      <c r="E295" s="7" t="s">
        <v>21</v>
      </c>
      <c r="F295" s="44">
        <f>SUM(F296:F297)</f>
        <v>38949257.53</v>
      </c>
      <c r="G295" s="44">
        <f>SUM(G296:G297)</f>
        <v>35707292.51</v>
      </c>
      <c r="H295" s="44">
        <f aca="true" t="shared" si="9" ref="H295:H301">G295/F295*100</f>
        <v>91.67643948667587</v>
      </c>
      <c r="I295" s="55"/>
    </row>
    <row r="296" spans="1:9" ht="28.5" customHeight="1">
      <c r="A296" s="236"/>
      <c r="B296" s="233"/>
      <c r="C296" s="156"/>
      <c r="D296" s="158"/>
      <c r="E296" s="8" t="s">
        <v>150</v>
      </c>
      <c r="F296" s="44">
        <f>F299+F311</f>
        <v>5687772.39</v>
      </c>
      <c r="G296" s="44">
        <f>G299+G311</f>
        <v>5687772.39</v>
      </c>
      <c r="H296" s="44">
        <f t="shared" si="9"/>
        <v>100</v>
      </c>
      <c r="I296" s="55"/>
    </row>
    <row r="297" spans="1:9" ht="28.5" customHeight="1">
      <c r="A297" s="237"/>
      <c r="B297" s="234"/>
      <c r="C297" s="156"/>
      <c r="D297" s="158"/>
      <c r="E297" s="8" t="s">
        <v>27</v>
      </c>
      <c r="F297" s="44">
        <f>F300+F312</f>
        <v>33261485.14</v>
      </c>
      <c r="G297" s="44">
        <f>G300+G312</f>
        <v>30019520.12</v>
      </c>
      <c r="H297" s="44">
        <f t="shared" si="9"/>
        <v>90.2530960167463</v>
      </c>
      <c r="I297" s="45" t="s">
        <v>435</v>
      </c>
    </row>
    <row r="298" spans="1:9" ht="30" customHeight="1">
      <c r="A298" s="188" t="s">
        <v>40</v>
      </c>
      <c r="B298" s="130" t="s">
        <v>266</v>
      </c>
      <c r="C298" s="155" t="s">
        <v>235</v>
      </c>
      <c r="D298" s="100"/>
      <c r="E298" s="5" t="s">
        <v>21</v>
      </c>
      <c r="F298" s="28">
        <f>SUM(F299:F300)</f>
        <v>25145042.53</v>
      </c>
      <c r="G298" s="28">
        <f>SUM(G299:G300)</f>
        <v>21903077.51</v>
      </c>
      <c r="H298" s="28">
        <f t="shared" si="9"/>
        <v>87.10694159243484</v>
      </c>
      <c r="I298" s="55"/>
    </row>
    <row r="299" spans="1:9" ht="30" customHeight="1">
      <c r="A299" s="188"/>
      <c r="B299" s="130"/>
      <c r="C299" s="155"/>
      <c r="D299" s="100"/>
      <c r="E299" s="6" t="s">
        <v>150</v>
      </c>
      <c r="F299" s="28">
        <f>F302+F308+F305</f>
        <v>1156157.39</v>
      </c>
      <c r="G299" s="28">
        <f>G302+G308+G305</f>
        <v>1156157.39</v>
      </c>
      <c r="H299" s="28">
        <f t="shared" si="9"/>
        <v>100</v>
      </c>
      <c r="I299" s="55"/>
    </row>
    <row r="300" spans="1:9" ht="31.5" customHeight="1">
      <c r="A300" s="188"/>
      <c r="B300" s="130"/>
      <c r="C300" s="155"/>
      <c r="D300" s="100"/>
      <c r="E300" s="6" t="s">
        <v>27</v>
      </c>
      <c r="F300" s="28">
        <f>F303+F309+F306</f>
        <v>23988885.14</v>
      </c>
      <c r="G300" s="28">
        <f>G303+G309+G306</f>
        <v>20746920.12</v>
      </c>
      <c r="H300" s="28">
        <f t="shared" si="9"/>
        <v>86.48555361752005</v>
      </c>
      <c r="I300" s="45" t="s">
        <v>435</v>
      </c>
    </row>
    <row r="301" spans="1:9" ht="31.5" customHeight="1">
      <c r="A301" s="86" t="s">
        <v>220</v>
      </c>
      <c r="B301" s="160" t="s">
        <v>312</v>
      </c>
      <c r="C301" s="94"/>
      <c r="D301" s="90"/>
      <c r="E301" s="38" t="s">
        <v>21</v>
      </c>
      <c r="F301" s="29">
        <f>SUM(F302:F303)</f>
        <v>19707605.02</v>
      </c>
      <c r="G301" s="29">
        <f>SUM(G302:G303)</f>
        <v>16736772.39</v>
      </c>
      <c r="H301" s="29">
        <f t="shared" si="9"/>
        <v>84.92545072328632</v>
      </c>
      <c r="I301" s="55"/>
    </row>
    <row r="302" spans="1:9" ht="31.5" customHeight="1">
      <c r="A302" s="87"/>
      <c r="B302" s="161"/>
      <c r="C302" s="94"/>
      <c r="D302" s="90"/>
      <c r="E302" s="39" t="s">
        <v>150</v>
      </c>
      <c r="F302" s="30">
        <v>0</v>
      </c>
      <c r="G302" s="30">
        <v>0</v>
      </c>
      <c r="H302" s="30">
        <v>0</v>
      </c>
      <c r="I302" s="55"/>
    </row>
    <row r="303" spans="1:9" ht="31.5" customHeight="1">
      <c r="A303" s="88"/>
      <c r="B303" s="162"/>
      <c r="C303" s="94"/>
      <c r="D303" s="90"/>
      <c r="E303" s="39" t="s">
        <v>27</v>
      </c>
      <c r="F303" s="30">
        <v>19707605.02</v>
      </c>
      <c r="G303" s="30">
        <v>16736772.39</v>
      </c>
      <c r="H303" s="30">
        <f aca="true" t="shared" si="10" ref="H303:H309">G303/F303*100</f>
        <v>84.92545072328632</v>
      </c>
      <c r="I303" s="55"/>
    </row>
    <row r="304" spans="1:9" ht="31.5" customHeight="1">
      <c r="A304" s="86" t="s">
        <v>221</v>
      </c>
      <c r="B304" s="160" t="s">
        <v>314</v>
      </c>
      <c r="C304" s="94"/>
      <c r="D304" s="90"/>
      <c r="E304" s="38" t="s">
        <v>21</v>
      </c>
      <c r="F304" s="29">
        <f>SUM(F305:F306)</f>
        <v>4152818.19</v>
      </c>
      <c r="G304" s="29">
        <f>SUM(G305:G306)</f>
        <v>3881685.8</v>
      </c>
      <c r="H304" s="29">
        <f t="shared" si="10"/>
        <v>93.47112303994219</v>
      </c>
      <c r="I304" s="55"/>
    </row>
    <row r="305" spans="1:9" ht="31.5" customHeight="1">
      <c r="A305" s="87"/>
      <c r="B305" s="161"/>
      <c r="C305" s="94"/>
      <c r="D305" s="90"/>
      <c r="E305" s="39" t="s">
        <v>150</v>
      </c>
      <c r="F305" s="30">
        <v>0</v>
      </c>
      <c r="G305" s="30">
        <v>0</v>
      </c>
      <c r="H305" s="30">
        <v>0</v>
      </c>
      <c r="I305" s="55"/>
    </row>
    <row r="306" spans="1:9" ht="31.5" customHeight="1">
      <c r="A306" s="88"/>
      <c r="B306" s="162"/>
      <c r="C306" s="94"/>
      <c r="D306" s="90"/>
      <c r="E306" s="39" t="s">
        <v>27</v>
      </c>
      <c r="F306" s="30">
        <v>4152818.19</v>
      </c>
      <c r="G306" s="30">
        <v>3881685.8</v>
      </c>
      <c r="H306" s="30">
        <f t="shared" si="10"/>
        <v>93.47112303994219</v>
      </c>
      <c r="I306" s="55"/>
    </row>
    <row r="307" spans="1:9" ht="31.5" customHeight="1">
      <c r="A307" s="86" t="s">
        <v>313</v>
      </c>
      <c r="B307" s="160" t="s">
        <v>410</v>
      </c>
      <c r="C307" s="94"/>
      <c r="D307" s="90"/>
      <c r="E307" s="38" t="s">
        <v>21</v>
      </c>
      <c r="F307" s="29">
        <f>SUM(F308:F309)</f>
        <v>1284619.3199999998</v>
      </c>
      <c r="G307" s="29">
        <f>SUM(G308:G309)</f>
        <v>1284619.3199999998</v>
      </c>
      <c r="H307" s="29">
        <f t="shared" si="10"/>
        <v>100</v>
      </c>
      <c r="I307" s="55"/>
    </row>
    <row r="308" spans="1:9" ht="31.5" customHeight="1">
      <c r="A308" s="87"/>
      <c r="B308" s="161"/>
      <c r="C308" s="94"/>
      <c r="D308" s="90"/>
      <c r="E308" s="39" t="s">
        <v>150</v>
      </c>
      <c r="F308" s="30">
        <v>1156157.39</v>
      </c>
      <c r="G308" s="30">
        <v>1156157.39</v>
      </c>
      <c r="H308" s="30">
        <f t="shared" si="10"/>
        <v>100</v>
      </c>
      <c r="I308" s="55"/>
    </row>
    <row r="309" spans="1:9" ht="31.5" customHeight="1">
      <c r="A309" s="88"/>
      <c r="B309" s="162"/>
      <c r="C309" s="94"/>
      <c r="D309" s="90"/>
      <c r="E309" s="39" t="s">
        <v>27</v>
      </c>
      <c r="F309" s="30">
        <v>128461.93</v>
      </c>
      <c r="G309" s="30">
        <v>128461.93</v>
      </c>
      <c r="H309" s="30">
        <f t="shared" si="10"/>
        <v>100</v>
      </c>
      <c r="I309" s="55"/>
    </row>
    <row r="310" spans="1:9" ht="31.5" customHeight="1">
      <c r="A310" s="188" t="s">
        <v>83</v>
      </c>
      <c r="B310" s="130" t="s">
        <v>267</v>
      </c>
      <c r="C310" s="140" t="s">
        <v>236</v>
      </c>
      <c r="D310" s="100"/>
      <c r="E310" s="5" t="s">
        <v>21</v>
      </c>
      <c r="F310" s="28">
        <f>SUM(F311:F312)</f>
        <v>13804215</v>
      </c>
      <c r="G310" s="28">
        <f>SUM(G311:G312)</f>
        <v>13804215</v>
      </c>
      <c r="H310" s="28">
        <f>G310/F310*100</f>
        <v>100</v>
      </c>
      <c r="I310" s="55"/>
    </row>
    <row r="311" spans="1:9" ht="31.5" customHeight="1">
      <c r="A311" s="188"/>
      <c r="B311" s="130"/>
      <c r="C311" s="140"/>
      <c r="D311" s="100"/>
      <c r="E311" s="6" t="s">
        <v>150</v>
      </c>
      <c r="F311" s="28">
        <f>F314+F317+F320+F323+F326+F332+F329</f>
        <v>4531615</v>
      </c>
      <c r="G311" s="28">
        <f>G314+G317+G320+G323+G326+G332+G329</f>
        <v>4531615</v>
      </c>
      <c r="H311" s="28">
        <f>G311/F311*100</f>
        <v>100</v>
      </c>
      <c r="I311" s="55"/>
    </row>
    <row r="312" spans="1:9" ht="31.5" customHeight="1">
      <c r="A312" s="188"/>
      <c r="B312" s="130"/>
      <c r="C312" s="140"/>
      <c r="D312" s="100"/>
      <c r="E312" s="6" t="s">
        <v>27</v>
      </c>
      <c r="F312" s="28">
        <f>F315+F318+F321+F324+F327+F333+F330</f>
        <v>9272600</v>
      </c>
      <c r="G312" s="28">
        <f>G315+G318+G321+G324+G327+G333+G330</f>
        <v>9272600</v>
      </c>
      <c r="H312" s="28">
        <f>G312/F312*100</f>
        <v>100</v>
      </c>
      <c r="I312" s="55"/>
    </row>
    <row r="313" spans="1:9" ht="42" customHeight="1">
      <c r="A313" s="86" t="s">
        <v>222</v>
      </c>
      <c r="B313" s="160" t="s">
        <v>404</v>
      </c>
      <c r="C313" s="94"/>
      <c r="D313" s="90"/>
      <c r="E313" s="38" t="s">
        <v>21</v>
      </c>
      <c r="F313" s="29">
        <f>SUM(F314:F315)</f>
        <v>4698348.16</v>
      </c>
      <c r="G313" s="29">
        <f>SUM(G314:G315)</f>
        <v>4698348.16</v>
      </c>
      <c r="H313" s="29">
        <f>G313/F313*100</f>
        <v>100</v>
      </c>
      <c r="I313" s="55"/>
    </row>
    <row r="314" spans="1:9" ht="31.5" customHeight="1">
      <c r="A314" s="87"/>
      <c r="B314" s="161"/>
      <c r="C314" s="94"/>
      <c r="D314" s="90"/>
      <c r="E314" s="39" t="s">
        <v>150</v>
      </c>
      <c r="F314" s="30">
        <v>0</v>
      </c>
      <c r="G314" s="30">
        <v>0</v>
      </c>
      <c r="H314" s="29">
        <v>0</v>
      </c>
      <c r="I314" s="55"/>
    </row>
    <row r="315" spans="1:9" ht="30" customHeight="1">
      <c r="A315" s="88"/>
      <c r="B315" s="162"/>
      <c r="C315" s="94"/>
      <c r="D315" s="90"/>
      <c r="E315" s="39" t="s">
        <v>27</v>
      </c>
      <c r="F315" s="30">
        <v>4698348.16</v>
      </c>
      <c r="G315" s="30">
        <v>4698348.16</v>
      </c>
      <c r="H315" s="29">
        <f aca="true" t="shared" si="11" ref="H315:H321">G315/F315*100</f>
        <v>100</v>
      </c>
      <c r="I315" s="55"/>
    </row>
    <row r="316" spans="1:9" ht="46.5" customHeight="1">
      <c r="A316" s="86" t="s">
        <v>223</v>
      </c>
      <c r="B316" s="160" t="s">
        <v>405</v>
      </c>
      <c r="C316" s="94"/>
      <c r="D316" s="90"/>
      <c r="E316" s="38" t="s">
        <v>21</v>
      </c>
      <c r="F316" s="29">
        <f>SUM(F317:F318)</f>
        <v>1744600</v>
      </c>
      <c r="G316" s="29">
        <f>SUM(G317:G318)</f>
        <v>1744600</v>
      </c>
      <c r="H316" s="29">
        <f t="shared" si="11"/>
        <v>100</v>
      </c>
      <c r="I316" s="55"/>
    </row>
    <row r="317" spans="1:9" ht="48" customHeight="1">
      <c r="A317" s="87"/>
      <c r="B317" s="161"/>
      <c r="C317" s="94"/>
      <c r="D317" s="90"/>
      <c r="E317" s="39" t="s">
        <v>150</v>
      </c>
      <c r="F317" s="30">
        <v>1570100</v>
      </c>
      <c r="G317" s="30">
        <v>1570100</v>
      </c>
      <c r="H317" s="30">
        <f t="shared" si="11"/>
        <v>100</v>
      </c>
      <c r="I317" s="55"/>
    </row>
    <row r="318" spans="1:9" ht="42" customHeight="1">
      <c r="A318" s="88"/>
      <c r="B318" s="162"/>
      <c r="C318" s="94"/>
      <c r="D318" s="90"/>
      <c r="E318" s="39" t="s">
        <v>27</v>
      </c>
      <c r="F318" s="30">
        <v>174500</v>
      </c>
      <c r="G318" s="30">
        <v>174500</v>
      </c>
      <c r="H318" s="30">
        <f t="shared" si="11"/>
        <v>100</v>
      </c>
      <c r="I318" s="55"/>
    </row>
    <row r="319" spans="1:8" ht="30" customHeight="1">
      <c r="A319" s="86" t="s">
        <v>224</v>
      </c>
      <c r="B319" s="160" t="s">
        <v>406</v>
      </c>
      <c r="C319" s="94"/>
      <c r="D319" s="90"/>
      <c r="E319" s="38" t="s">
        <v>21</v>
      </c>
      <c r="F319" s="29">
        <f>SUM(F320:F321)</f>
        <v>65400</v>
      </c>
      <c r="G319" s="29">
        <f>SUM(G320:G321)</f>
        <v>65400</v>
      </c>
      <c r="H319" s="29">
        <f t="shared" si="11"/>
        <v>100</v>
      </c>
    </row>
    <row r="320" spans="1:8" ht="30" customHeight="1">
      <c r="A320" s="87"/>
      <c r="B320" s="161"/>
      <c r="C320" s="94"/>
      <c r="D320" s="90"/>
      <c r="E320" s="39" t="s">
        <v>150</v>
      </c>
      <c r="F320" s="30">
        <v>58900</v>
      </c>
      <c r="G320" s="30">
        <v>58900</v>
      </c>
      <c r="H320" s="30">
        <f t="shared" si="11"/>
        <v>100</v>
      </c>
    </row>
    <row r="321" spans="1:8" ht="33" customHeight="1">
      <c r="A321" s="88"/>
      <c r="B321" s="162"/>
      <c r="C321" s="94"/>
      <c r="D321" s="90"/>
      <c r="E321" s="39" t="s">
        <v>27</v>
      </c>
      <c r="F321" s="30">
        <v>6500</v>
      </c>
      <c r="G321" s="30">
        <v>6500</v>
      </c>
      <c r="H321" s="30">
        <f t="shared" si="11"/>
        <v>100</v>
      </c>
    </row>
    <row r="322" spans="1:8" ht="57" customHeight="1">
      <c r="A322" s="86" t="s">
        <v>225</v>
      </c>
      <c r="B322" s="160" t="s">
        <v>407</v>
      </c>
      <c r="C322" s="94"/>
      <c r="D322" s="90"/>
      <c r="E322" s="38" t="s">
        <v>21</v>
      </c>
      <c r="F322" s="29">
        <f>SUM(F323:F324)</f>
        <v>0</v>
      </c>
      <c r="G322" s="29">
        <f>SUM(G323:G324)</f>
        <v>0</v>
      </c>
      <c r="H322" s="29">
        <f>SUM(H323:H324)</f>
        <v>0</v>
      </c>
    </row>
    <row r="323" spans="1:8" ht="49.5" customHeight="1">
      <c r="A323" s="87"/>
      <c r="B323" s="161"/>
      <c r="C323" s="94"/>
      <c r="D323" s="90"/>
      <c r="E323" s="39" t="s">
        <v>150</v>
      </c>
      <c r="F323" s="30">
        <v>0</v>
      </c>
      <c r="G323" s="30">
        <v>0</v>
      </c>
      <c r="H323" s="30">
        <v>0</v>
      </c>
    </row>
    <row r="324" spans="1:8" ht="51" customHeight="1">
      <c r="A324" s="88"/>
      <c r="B324" s="162"/>
      <c r="C324" s="94"/>
      <c r="D324" s="90"/>
      <c r="E324" s="39" t="s">
        <v>27</v>
      </c>
      <c r="F324" s="30">
        <v>0</v>
      </c>
      <c r="G324" s="30">
        <v>0</v>
      </c>
      <c r="H324" s="30">
        <v>0</v>
      </c>
    </row>
    <row r="325" spans="1:8" ht="30" customHeight="1">
      <c r="A325" s="86" t="s">
        <v>226</v>
      </c>
      <c r="B325" s="160" t="s">
        <v>408</v>
      </c>
      <c r="C325" s="94"/>
      <c r="D325" s="90"/>
      <c r="E325" s="38" t="s">
        <v>21</v>
      </c>
      <c r="F325" s="29">
        <f>SUM(F326:F327)</f>
        <v>3225128</v>
      </c>
      <c r="G325" s="29">
        <f>SUM(G326:G327)</f>
        <v>3225128</v>
      </c>
      <c r="H325" s="29">
        <f>SUM(H326:H327)</f>
        <v>200</v>
      </c>
    </row>
    <row r="326" spans="1:8" ht="28.5" customHeight="1">
      <c r="A326" s="87"/>
      <c r="B326" s="161"/>
      <c r="C326" s="94"/>
      <c r="D326" s="90"/>
      <c r="E326" s="39" t="s">
        <v>150</v>
      </c>
      <c r="F326" s="30">
        <v>2902615</v>
      </c>
      <c r="G326" s="30">
        <v>2902615</v>
      </c>
      <c r="H326" s="30">
        <f>G326/F326*100</f>
        <v>100</v>
      </c>
    </row>
    <row r="327" spans="1:8" ht="30" customHeight="1">
      <c r="A327" s="88"/>
      <c r="B327" s="162"/>
      <c r="C327" s="94"/>
      <c r="D327" s="90"/>
      <c r="E327" s="39" t="s">
        <v>27</v>
      </c>
      <c r="F327" s="30">
        <v>322513</v>
      </c>
      <c r="G327" s="30">
        <v>322513</v>
      </c>
      <c r="H327" s="30">
        <f>G327/F327*100</f>
        <v>100</v>
      </c>
    </row>
    <row r="328" spans="1:8" ht="37.5" customHeight="1">
      <c r="A328" s="86" t="s">
        <v>227</v>
      </c>
      <c r="B328" s="160" t="s">
        <v>409</v>
      </c>
      <c r="C328" s="94"/>
      <c r="D328" s="90"/>
      <c r="E328" s="38" t="s">
        <v>21</v>
      </c>
      <c r="F328" s="29">
        <f>SUM(F329:F330)</f>
        <v>3870738.84</v>
      </c>
      <c r="G328" s="29">
        <f>SUM(G329:G330)</f>
        <v>3870738.84</v>
      </c>
      <c r="H328" s="29">
        <f>G328/F328*100</f>
        <v>100</v>
      </c>
    </row>
    <row r="329" spans="1:8" ht="30" customHeight="1">
      <c r="A329" s="87"/>
      <c r="B329" s="161"/>
      <c r="C329" s="94"/>
      <c r="D329" s="90"/>
      <c r="E329" s="39" t="s">
        <v>150</v>
      </c>
      <c r="F329" s="30">
        <v>0</v>
      </c>
      <c r="G329" s="30">
        <v>0</v>
      </c>
      <c r="H329" s="30">
        <v>0</v>
      </c>
    </row>
    <row r="330" spans="1:8" ht="30" customHeight="1">
      <c r="A330" s="88"/>
      <c r="B330" s="162"/>
      <c r="C330" s="94"/>
      <c r="D330" s="90"/>
      <c r="E330" s="39" t="s">
        <v>27</v>
      </c>
      <c r="F330" s="30">
        <v>3870738.84</v>
      </c>
      <c r="G330" s="30">
        <v>3870738.84</v>
      </c>
      <c r="H330" s="30">
        <f>G330/F330*100</f>
        <v>100</v>
      </c>
    </row>
    <row r="331" spans="1:8" ht="30" customHeight="1">
      <c r="A331" s="86" t="s">
        <v>522</v>
      </c>
      <c r="B331" s="160" t="s">
        <v>523</v>
      </c>
      <c r="C331" s="94"/>
      <c r="D331" s="90"/>
      <c r="E331" s="38" t="s">
        <v>21</v>
      </c>
      <c r="F331" s="29">
        <f>SUM(F332:F333)</f>
        <v>200000</v>
      </c>
      <c r="G331" s="29">
        <f>SUM(G332:G333)</f>
        <v>200000</v>
      </c>
      <c r="H331" s="29">
        <f>G331/F331*100</f>
        <v>100</v>
      </c>
    </row>
    <row r="332" spans="1:8" ht="30" customHeight="1">
      <c r="A332" s="87"/>
      <c r="B332" s="161"/>
      <c r="C332" s="94"/>
      <c r="D332" s="90"/>
      <c r="E332" s="39" t="s">
        <v>150</v>
      </c>
      <c r="F332" s="30">
        <v>0</v>
      </c>
      <c r="G332" s="30">
        <v>0</v>
      </c>
      <c r="H332" s="30">
        <v>0</v>
      </c>
    </row>
    <row r="333" spans="1:8" ht="33" customHeight="1">
      <c r="A333" s="88"/>
      <c r="B333" s="162"/>
      <c r="C333" s="94"/>
      <c r="D333" s="90"/>
      <c r="E333" s="39" t="s">
        <v>27</v>
      </c>
      <c r="F333" s="30">
        <v>200000</v>
      </c>
      <c r="G333" s="30">
        <v>200000</v>
      </c>
      <c r="H333" s="30">
        <f aca="true" t="shared" si="12" ref="H333:H340">G333/F333*100</f>
        <v>100</v>
      </c>
    </row>
    <row r="334" spans="1:8" ht="30" customHeight="1">
      <c r="A334" s="129" t="s">
        <v>31</v>
      </c>
      <c r="B334" s="175" t="s">
        <v>268</v>
      </c>
      <c r="C334" s="156" t="s">
        <v>236</v>
      </c>
      <c r="D334" s="71" t="s">
        <v>194</v>
      </c>
      <c r="E334" s="7" t="s">
        <v>21</v>
      </c>
      <c r="F334" s="44">
        <f>SUM(F335:F336)</f>
        <v>246304995</v>
      </c>
      <c r="G334" s="44">
        <f>SUM(G335:G336)</f>
        <v>246304995</v>
      </c>
      <c r="H334" s="44">
        <f t="shared" si="12"/>
        <v>100</v>
      </c>
    </row>
    <row r="335" spans="1:8" ht="30" customHeight="1">
      <c r="A335" s="129"/>
      <c r="B335" s="175"/>
      <c r="C335" s="156"/>
      <c r="D335" s="72"/>
      <c r="E335" s="8" t="s">
        <v>150</v>
      </c>
      <c r="F335" s="44">
        <f>F338+F392</f>
        <v>8196600</v>
      </c>
      <c r="G335" s="44">
        <f>G338+G392</f>
        <v>8196600</v>
      </c>
      <c r="H335" s="44">
        <f t="shared" si="12"/>
        <v>100</v>
      </c>
    </row>
    <row r="336" spans="1:8" ht="36" customHeight="1">
      <c r="A336" s="129"/>
      <c r="B336" s="175"/>
      <c r="C336" s="156"/>
      <c r="D336" s="73"/>
      <c r="E336" s="8" t="s">
        <v>27</v>
      </c>
      <c r="F336" s="44">
        <f>F339+F393</f>
        <v>238108395</v>
      </c>
      <c r="G336" s="44">
        <f>G339+G393</f>
        <v>238108395</v>
      </c>
      <c r="H336" s="44">
        <f t="shared" si="12"/>
        <v>100</v>
      </c>
    </row>
    <row r="337" spans="1:8" ht="30" customHeight="1">
      <c r="A337" s="107" t="s">
        <v>32</v>
      </c>
      <c r="B337" s="167" t="s">
        <v>269</v>
      </c>
      <c r="C337" s="140" t="s">
        <v>236</v>
      </c>
      <c r="D337" s="100"/>
      <c r="E337" s="5" t="s">
        <v>21</v>
      </c>
      <c r="F337" s="28">
        <f>SUM(F338:F339)</f>
        <v>208597588.31</v>
      </c>
      <c r="G337" s="28">
        <f>SUM(G338:G339)</f>
        <v>208597588.31</v>
      </c>
      <c r="H337" s="28">
        <f t="shared" si="12"/>
        <v>100</v>
      </c>
    </row>
    <row r="338" spans="1:8" ht="30" customHeight="1">
      <c r="A338" s="107"/>
      <c r="B338" s="167"/>
      <c r="C338" s="140"/>
      <c r="D338" s="100"/>
      <c r="E338" s="6" t="s">
        <v>150</v>
      </c>
      <c r="F338" s="28">
        <f>F341+F347+F344+F350+F353+F359+F356+F383+F362+F365+F368+F371+F374+F377+F380+F389+F386</f>
        <v>8196600</v>
      </c>
      <c r="G338" s="28">
        <f>G341+G347+G344+G350+G353+G359+G356+G383+G362+G365+G368+G371+G374+G377+G380+G389+G386</f>
        <v>8196600</v>
      </c>
      <c r="H338" s="28">
        <f t="shared" si="12"/>
        <v>100</v>
      </c>
    </row>
    <row r="339" spans="1:8" ht="34.5" customHeight="1">
      <c r="A339" s="107"/>
      <c r="B339" s="167"/>
      <c r="C339" s="140"/>
      <c r="D339" s="100"/>
      <c r="E339" s="6" t="s">
        <v>27</v>
      </c>
      <c r="F339" s="28">
        <f>F342+F348+F345+F351+F354+F360+F357+F384+F363+F366+F369+F372+F375+F378+F381+F390+F387</f>
        <v>200400988.31</v>
      </c>
      <c r="G339" s="28">
        <f>G342+G348+G345+G351+G354+G360+G357+G384+G363+G366+G369+G372+G375+G378+G381+G390+G387</f>
        <v>200400988.31</v>
      </c>
      <c r="H339" s="28">
        <f t="shared" si="12"/>
        <v>100</v>
      </c>
    </row>
    <row r="340" spans="1:8" ht="30" customHeight="1">
      <c r="A340" s="74" t="s">
        <v>84</v>
      </c>
      <c r="B340" s="160" t="s">
        <v>315</v>
      </c>
      <c r="C340" s="89"/>
      <c r="D340" s="90"/>
      <c r="E340" s="38" t="s">
        <v>21</v>
      </c>
      <c r="F340" s="29">
        <f>SUM(F341:F342)</f>
        <v>127614380.23</v>
      </c>
      <c r="G340" s="29">
        <f>SUM(G341:G342)</f>
        <v>127614380.23</v>
      </c>
      <c r="H340" s="29">
        <f t="shared" si="12"/>
        <v>100</v>
      </c>
    </row>
    <row r="341" spans="1:8" ht="30" customHeight="1">
      <c r="A341" s="96"/>
      <c r="B341" s="161"/>
      <c r="C341" s="89"/>
      <c r="D341" s="90"/>
      <c r="E341" s="39" t="s">
        <v>150</v>
      </c>
      <c r="F341" s="30">
        <v>0</v>
      </c>
      <c r="G341" s="30">
        <v>0</v>
      </c>
      <c r="H341" s="56">
        <v>0</v>
      </c>
    </row>
    <row r="342" spans="1:8" ht="31.5" customHeight="1">
      <c r="A342" s="97"/>
      <c r="B342" s="162"/>
      <c r="C342" s="89"/>
      <c r="D342" s="90"/>
      <c r="E342" s="39" t="s">
        <v>27</v>
      </c>
      <c r="F342" s="30">
        <v>127614380.23</v>
      </c>
      <c r="G342" s="30">
        <v>127614380.23</v>
      </c>
      <c r="H342" s="56">
        <f>G342/F342*100</f>
        <v>100</v>
      </c>
    </row>
    <row r="343" spans="1:8" ht="31.5" customHeight="1">
      <c r="A343" s="74" t="s">
        <v>89</v>
      </c>
      <c r="B343" s="77" t="s">
        <v>317</v>
      </c>
      <c r="C343" s="89"/>
      <c r="D343" s="90"/>
      <c r="E343" s="38" t="s">
        <v>21</v>
      </c>
      <c r="F343" s="29">
        <f>SUM(F344:F345)</f>
        <v>62936677.18</v>
      </c>
      <c r="G343" s="29">
        <f>SUM(G344:G345)</f>
        <v>62936677.18</v>
      </c>
      <c r="H343" s="57">
        <f>G343/F343*100</f>
        <v>100</v>
      </c>
    </row>
    <row r="344" spans="1:8" ht="31.5" customHeight="1">
      <c r="A344" s="96"/>
      <c r="B344" s="78"/>
      <c r="C344" s="89"/>
      <c r="D344" s="90"/>
      <c r="E344" s="39" t="s">
        <v>150</v>
      </c>
      <c r="F344" s="30">
        <v>0</v>
      </c>
      <c r="G344" s="30">
        <v>0</v>
      </c>
      <c r="H344" s="56">
        <v>0</v>
      </c>
    </row>
    <row r="345" spans="1:8" ht="31.5" customHeight="1">
      <c r="A345" s="97"/>
      <c r="B345" s="79"/>
      <c r="C345" s="89"/>
      <c r="D345" s="90"/>
      <c r="E345" s="39" t="s">
        <v>27</v>
      </c>
      <c r="F345" s="30">
        <v>62936677.18</v>
      </c>
      <c r="G345" s="30">
        <v>62936677.18</v>
      </c>
      <c r="H345" s="56">
        <f>G345/F345*100</f>
        <v>100</v>
      </c>
    </row>
    <row r="346" spans="1:8" ht="31.5" customHeight="1">
      <c r="A346" s="74" t="s">
        <v>90</v>
      </c>
      <c r="B346" s="190" t="s">
        <v>316</v>
      </c>
      <c r="C346" s="89"/>
      <c r="D346" s="90"/>
      <c r="E346" s="38" t="s">
        <v>21</v>
      </c>
      <c r="F346" s="29">
        <f>SUM(F347:F348)</f>
        <v>4570229.97</v>
      </c>
      <c r="G346" s="29">
        <f>SUM(G347:G348)</f>
        <v>4570229.97</v>
      </c>
      <c r="H346" s="57">
        <f>G346/F346*100</f>
        <v>100</v>
      </c>
    </row>
    <row r="347" spans="1:8" ht="22.5" customHeight="1">
      <c r="A347" s="96"/>
      <c r="B347" s="191"/>
      <c r="C347" s="89"/>
      <c r="D347" s="90"/>
      <c r="E347" s="39" t="s">
        <v>150</v>
      </c>
      <c r="F347" s="30">
        <v>0</v>
      </c>
      <c r="G347" s="30">
        <v>0</v>
      </c>
      <c r="H347" s="56">
        <v>0</v>
      </c>
    </row>
    <row r="348" spans="1:8" ht="31.5" customHeight="1">
      <c r="A348" s="97"/>
      <c r="B348" s="192"/>
      <c r="C348" s="89"/>
      <c r="D348" s="90"/>
      <c r="E348" s="39" t="s">
        <v>27</v>
      </c>
      <c r="F348" s="30">
        <v>4570229.97</v>
      </c>
      <c r="G348" s="30">
        <v>4570229.97</v>
      </c>
      <c r="H348" s="56">
        <f>G348/F348*100</f>
        <v>100</v>
      </c>
    </row>
    <row r="349" spans="1:8" ht="30" customHeight="1">
      <c r="A349" s="74" t="s">
        <v>141</v>
      </c>
      <c r="B349" s="77" t="s">
        <v>411</v>
      </c>
      <c r="C349" s="89"/>
      <c r="D349" s="90"/>
      <c r="E349" s="38" t="s">
        <v>21</v>
      </c>
      <c r="F349" s="29">
        <f>SUM(F350:F351)</f>
        <v>229738.91</v>
      </c>
      <c r="G349" s="29">
        <f>SUM(G350:G351)</f>
        <v>229738.91</v>
      </c>
      <c r="H349" s="57">
        <f>G349/F349*100</f>
        <v>100</v>
      </c>
    </row>
    <row r="350" spans="1:8" ht="30" customHeight="1">
      <c r="A350" s="96"/>
      <c r="B350" s="78"/>
      <c r="C350" s="89"/>
      <c r="D350" s="90"/>
      <c r="E350" s="39" t="s">
        <v>150</v>
      </c>
      <c r="F350" s="30">
        <v>0</v>
      </c>
      <c r="G350" s="30">
        <v>0</v>
      </c>
      <c r="H350" s="56">
        <v>0</v>
      </c>
    </row>
    <row r="351" spans="1:8" ht="28.5" customHeight="1">
      <c r="A351" s="97"/>
      <c r="B351" s="79"/>
      <c r="C351" s="89"/>
      <c r="D351" s="90"/>
      <c r="E351" s="39" t="s">
        <v>27</v>
      </c>
      <c r="F351" s="30">
        <v>229738.91</v>
      </c>
      <c r="G351" s="30">
        <v>229738.91</v>
      </c>
      <c r="H351" s="56">
        <f>G351/F351*100</f>
        <v>100</v>
      </c>
    </row>
    <row r="352" spans="1:8" ht="28.5" customHeight="1">
      <c r="A352" s="74" t="s">
        <v>142</v>
      </c>
      <c r="B352" s="77" t="s">
        <v>412</v>
      </c>
      <c r="C352" s="89"/>
      <c r="D352" s="90"/>
      <c r="E352" s="38" t="s">
        <v>21</v>
      </c>
      <c r="F352" s="29">
        <f>F354+F353</f>
        <v>1445300</v>
      </c>
      <c r="G352" s="29">
        <f>SUM(G353:G354)</f>
        <v>1445300</v>
      </c>
      <c r="H352" s="29">
        <f>G352/F352*100</f>
        <v>100</v>
      </c>
    </row>
    <row r="353" spans="1:8" ht="28.5" customHeight="1">
      <c r="A353" s="96"/>
      <c r="B353" s="78"/>
      <c r="C353" s="89"/>
      <c r="D353" s="90"/>
      <c r="E353" s="39" t="s">
        <v>150</v>
      </c>
      <c r="F353" s="30">
        <v>1156200</v>
      </c>
      <c r="G353" s="30">
        <v>1156200</v>
      </c>
      <c r="H353" s="30">
        <f>G353/F353*100</f>
        <v>100</v>
      </c>
    </row>
    <row r="354" spans="1:8" ht="28.5" customHeight="1">
      <c r="A354" s="97"/>
      <c r="B354" s="79"/>
      <c r="C354" s="89"/>
      <c r="D354" s="90"/>
      <c r="E354" s="39" t="s">
        <v>27</v>
      </c>
      <c r="F354" s="30">
        <v>289100</v>
      </c>
      <c r="G354" s="30">
        <v>289100</v>
      </c>
      <c r="H354" s="30">
        <f>G354/F354*100</f>
        <v>100</v>
      </c>
    </row>
    <row r="355" spans="1:8" ht="36" customHeight="1">
      <c r="A355" s="74" t="s">
        <v>143</v>
      </c>
      <c r="B355" s="77" t="s">
        <v>413</v>
      </c>
      <c r="C355" s="89"/>
      <c r="D355" s="90"/>
      <c r="E355" s="38" t="s">
        <v>21</v>
      </c>
      <c r="F355" s="29">
        <f>SUM(F356:F357)</f>
        <v>186700</v>
      </c>
      <c r="G355" s="29">
        <f>SUM(G356:G357)</f>
        <v>186700</v>
      </c>
      <c r="H355" s="29">
        <f>G355/F355*100</f>
        <v>100</v>
      </c>
    </row>
    <row r="356" spans="1:8" ht="33" customHeight="1">
      <c r="A356" s="96"/>
      <c r="B356" s="78"/>
      <c r="C356" s="89"/>
      <c r="D356" s="90"/>
      <c r="E356" s="39" t="s">
        <v>150</v>
      </c>
      <c r="F356" s="30">
        <v>186700</v>
      </c>
      <c r="G356" s="30">
        <v>186700</v>
      </c>
      <c r="H356" s="30">
        <f>G356/F356*100</f>
        <v>100</v>
      </c>
    </row>
    <row r="357" spans="1:8" ht="31.5" customHeight="1">
      <c r="A357" s="97"/>
      <c r="B357" s="79"/>
      <c r="C357" s="89"/>
      <c r="D357" s="90"/>
      <c r="E357" s="39" t="s">
        <v>27</v>
      </c>
      <c r="F357" s="30">
        <v>0</v>
      </c>
      <c r="G357" s="30">
        <v>0</v>
      </c>
      <c r="H357" s="30">
        <v>0</v>
      </c>
    </row>
    <row r="358" spans="1:8" ht="58.5" customHeight="1">
      <c r="A358" s="74" t="s">
        <v>144</v>
      </c>
      <c r="B358" s="77" t="s">
        <v>414</v>
      </c>
      <c r="C358" s="89"/>
      <c r="D358" s="90"/>
      <c r="E358" s="38" t="s">
        <v>21</v>
      </c>
      <c r="F358" s="57">
        <f>SUM(F359:F360)</f>
        <v>0</v>
      </c>
      <c r="G358" s="57">
        <f>SUM(G359:G360)</f>
        <v>0</v>
      </c>
      <c r="H358" s="57">
        <v>0</v>
      </c>
    </row>
    <row r="359" spans="1:8" ht="52.5" customHeight="1">
      <c r="A359" s="96"/>
      <c r="B359" s="78"/>
      <c r="C359" s="89"/>
      <c r="D359" s="90"/>
      <c r="E359" s="39" t="s">
        <v>150</v>
      </c>
      <c r="F359" s="56">
        <v>0</v>
      </c>
      <c r="G359" s="56">
        <v>0</v>
      </c>
      <c r="H359" s="56">
        <v>0</v>
      </c>
    </row>
    <row r="360" spans="1:8" ht="46.5" customHeight="1">
      <c r="A360" s="97"/>
      <c r="B360" s="79"/>
      <c r="C360" s="89"/>
      <c r="D360" s="90"/>
      <c r="E360" s="39" t="s">
        <v>27</v>
      </c>
      <c r="F360" s="56">
        <v>0</v>
      </c>
      <c r="G360" s="56">
        <v>0</v>
      </c>
      <c r="H360" s="56">
        <v>0</v>
      </c>
    </row>
    <row r="361" spans="1:8" ht="28.5" customHeight="1">
      <c r="A361" s="74" t="s">
        <v>206</v>
      </c>
      <c r="B361" s="77" t="s">
        <v>415</v>
      </c>
      <c r="C361" s="89"/>
      <c r="D361" s="90"/>
      <c r="E361" s="38" t="s">
        <v>21</v>
      </c>
      <c r="F361" s="29">
        <f>SUM(F362:F363)</f>
        <v>0</v>
      </c>
      <c r="G361" s="29">
        <f>SUM(G362:G363)</f>
        <v>0</v>
      </c>
      <c r="H361" s="29">
        <v>0</v>
      </c>
    </row>
    <row r="362" spans="1:8" ht="28.5" customHeight="1">
      <c r="A362" s="96"/>
      <c r="B362" s="78"/>
      <c r="C362" s="89"/>
      <c r="D362" s="90"/>
      <c r="E362" s="39" t="s">
        <v>150</v>
      </c>
      <c r="F362" s="30">
        <v>0</v>
      </c>
      <c r="G362" s="30">
        <v>0</v>
      </c>
      <c r="H362" s="30">
        <v>0</v>
      </c>
    </row>
    <row r="363" spans="1:8" ht="28.5" customHeight="1">
      <c r="A363" s="97"/>
      <c r="B363" s="79"/>
      <c r="C363" s="89"/>
      <c r="D363" s="90"/>
      <c r="E363" s="39" t="s">
        <v>27</v>
      </c>
      <c r="F363" s="30">
        <v>0</v>
      </c>
      <c r="G363" s="30">
        <v>0</v>
      </c>
      <c r="H363" s="30">
        <v>0</v>
      </c>
    </row>
    <row r="364" spans="1:8" ht="28.5" customHeight="1">
      <c r="A364" s="74" t="s">
        <v>213</v>
      </c>
      <c r="B364" s="77" t="s">
        <v>416</v>
      </c>
      <c r="C364" s="89"/>
      <c r="D364" s="90"/>
      <c r="E364" s="38" t="s">
        <v>21</v>
      </c>
      <c r="F364" s="29">
        <f>SUM(F365:F366)</f>
        <v>0</v>
      </c>
      <c r="G364" s="29">
        <f>SUM(G365:G366)</f>
        <v>0</v>
      </c>
      <c r="H364" s="29">
        <v>0</v>
      </c>
    </row>
    <row r="365" spans="1:8" ht="28.5" customHeight="1">
      <c r="A365" s="96"/>
      <c r="B365" s="78"/>
      <c r="C365" s="89"/>
      <c r="D365" s="90"/>
      <c r="E365" s="39" t="s">
        <v>150</v>
      </c>
      <c r="F365" s="30">
        <v>0</v>
      </c>
      <c r="G365" s="30">
        <v>0</v>
      </c>
      <c r="H365" s="30">
        <v>0</v>
      </c>
    </row>
    <row r="366" spans="1:8" ht="28.5" customHeight="1">
      <c r="A366" s="97"/>
      <c r="B366" s="79"/>
      <c r="C366" s="89"/>
      <c r="D366" s="90"/>
      <c r="E366" s="39" t="s">
        <v>27</v>
      </c>
      <c r="F366" s="30">
        <v>0</v>
      </c>
      <c r="G366" s="30">
        <v>0</v>
      </c>
      <c r="H366" s="30">
        <v>0</v>
      </c>
    </row>
    <row r="367" spans="1:8" ht="34.5" customHeight="1">
      <c r="A367" s="74" t="s">
        <v>249</v>
      </c>
      <c r="B367" s="77" t="s">
        <v>417</v>
      </c>
      <c r="C367" s="89"/>
      <c r="D367" s="90"/>
      <c r="E367" s="38" t="s">
        <v>21</v>
      </c>
      <c r="F367" s="29">
        <f>SUM(F368:F369)</f>
        <v>6747242</v>
      </c>
      <c r="G367" s="29">
        <f>SUM(G368:G369)</f>
        <v>6747242</v>
      </c>
      <c r="H367" s="29">
        <f>G367/F367*100</f>
        <v>100</v>
      </c>
    </row>
    <row r="368" spans="1:8" ht="34.5" customHeight="1">
      <c r="A368" s="96"/>
      <c r="B368" s="78"/>
      <c r="C368" s="89"/>
      <c r="D368" s="90"/>
      <c r="E368" s="39" t="s">
        <v>150</v>
      </c>
      <c r="F368" s="30">
        <v>6727000</v>
      </c>
      <c r="G368" s="30">
        <v>6727000</v>
      </c>
      <c r="H368" s="30">
        <f>G368/F368*100</f>
        <v>100</v>
      </c>
    </row>
    <row r="369" spans="1:8" ht="42" customHeight="1">
      <c r="A369" s="97"/>
      <c r="B369" s="79"/>
      <c r="C369" s="89"/>
      <c r="D369" s="90"/>
      <c r="E369" s="39" t="s">
        <v>27</v>
      </c>
      <c r="F369" s="30">
        <v>20242</v>
      </c>
      <c r="G369" s="30">
        <v>20242</v>
      </c>
      <c r="H369" s="30">
        <f>G369/F369*100</f>
        <v>100</v>
      </c>
    </row>
    <row r="370" spans="1:8" ht="31.5" customHeight="1">
      <c r="A370" s="74" t="s">
        <v>318</v>
      </c>
      <c r="B370" s="77" t="s">
        <v>418</v>
      </c>
      <c r="C370" s="89"/>
      <c r="D370" s="90"/>
      <c r="E370" s="38" t="s">
        <v>21</v>
      </c>
      <c r="F370" s="29">
        <f>SUM(F371:F372)</f>
        <v>158400</v>
      </c>
      <c r="G370" s="29">
        <f>SUM(G371:G372)</f>
        <v>158400</v>
      </c>
      <c r="H370" s="29">
        <f>G370/F370*100</f>
        <v>100</v>
      </c>
    </row>
    <row r="371" spans="1:8" ht="31.5" customHeight="1">
      <c r="A371" s="96"/>
      <c r="B371" s="78"/>
      <c r="C371" s="89"/>
      <c r="D371" s="90"/>
      <c r="E371" s="39" t="s">
        <v>150</v>
      </c>
      <c r="F371" s="30">
        <v>126700</v>
      </c>
      <c r="G371" s="30">
        <v>126700</v>
      </c>
      <c r="H371" s="30">
        <f>G371/F371*100</f>
        <v>100</v>
      </c>
    </row>
    <row r="372" spans="1:8" ht="31.5" customHeight="1">
      <c r="A372" s="97"/>
      <c r="B372" s="79"/>
      <c r="C372" s="89"/>
      <c r="D372" s="90"/>
      <c r="E372" s="39" t="s">
        <v>27</v>
      </c>
      <c r="F372" s="30">
        <v>31700</v>
      </c>
      <c r="G372" s="30">
        <v>31700</v>
      </c>
      <c r="H372" s="30">
        <f>G372/F372*100</f>
        <v>100</v>
      </c>
    </row>
    <row r="373" spans="1:8" ht="31.5" customHeight="1">
      <c r="A373" s="74" t="s">
        <v>319</v>
      </c>
      <c r="B373" s="77" t="s">
        <v>419</v>
      </c>
      <c r="C373" s="89"/>
      <c r="D373" s="90"/>
      <c r="E373" s="38" t="s">
        <v>21</v>
      </c>
      <c r="F373" s="29">
        <f>SUM(F374:F375)</f>
        <v>4672120.02</v>
      </c>
      <c r="G373" s="29">
        <f>SUM(G374:G375)</f>
        <v>4672120.02</v>
      </c>
      <c r="H373" s="29">
        <f>G373/F373*100</f>
        <v>100</v>
      </c>
    </row>
    <row r="374" spans="1:8" ht="31.5" customHeight="1">
      <c r="A374" s="96"/>
      <c r="B374" s="78"/>
      <c r="C374" s="89"/>
      <c r="D374" s="90"/>
      <c r="E374" s="39" t="s">
        <v>150</v>
      </c>
      <c r="F374" s="30">
        <v>0</v>
      </c>
      <c r="G374" s="30">
        <v>0</v>
      </c>
      <c r="H374" s="30">
        <v>0</v>
      </c>
    </row>
    <row r="375" spans="1:8" ht="31.5" customHeight="1">
      <c r="A375" s="97"/>
      <c r="B375" s="79"/>
      <c r="C375" s="89"/>
      <c r="D375" s="90"/>
      <c r="E375" s="39" t="s">
        <v>27</v>
      </c>
      <c r="F375" s="30">
        <v>4672120.02</v>
      </c>
      <c r="G375" s="30">
        <v>4672120.02</v>
      </c>
      <c r="H375" s="30">
        <f>G375/F375*100</f>
        <v>100</v>
      </c>
    </row>
    <row r="376" spans="1:8" ht="31.5" customHeight="1">
      <c r="A376" s="74" t="s">
        <v>320</v>
      </c>
      <c r="B376" s="77" t="s">
        <v>420</v>
      </c>
      <c r="C376" s="89"/>
      <c r="D376" s="90"/>
      <c r="E376" s="38" t="s">
        <v>21</v>
      </c>
      <c r="F376" s="29">
        <f>SUM(F377:F378)</f>
        <v>0</v>
      </c>
      <c r="G376" s="29">
        <f>SUM(G377:G378)</f>
        <v>0</v>
      </c>
      <c r="H376" s="29">
        <v>0</v>
      </c>
    </row>
    <row r="377" spans="1:8" ht="36" customHeight="1">
      <c r="A377" s="96"/>
      <c r="B377" s="78"/>
      <c r="C377" s="89"/>
      <c r="D377" s="90"/>
      <c r="E377" s="39" t="s">
        <v>150</v>
      </c>
      <c r="F377" s="30">
        <v>0</v>
      </c>
      <c r="G377" s="30">
        <v>0</v>
      </c>
      <c r="H377" s="30">
        <v>0</v>
      </c>
    </row>
    <row r="378" spans="1:8" ht="31.5" customHeight="1">
      <c r="A378" s="97"/>
      <c r="B378" s="79"/>
      <c r="C378" s="89"/>
      <c r="D378" s="90"/>
      <c r="E378" s="39" t="s">
        <v>27</v>
      </c>
      <c r="F378" s="30">
        <v>0</v>
      </c>
      <c r="G378" s="30">
        <v>0</v>
      </c>
      <c r="H378" s="30">
        <v>0</v>
      </c>
    </row>
    <row r="379" spans="1:8" ht="30" customHeight="1">
      <c r="A379" s="74" t="s">
        <v>321</v>
      </c>
      <c r="B379" s="77" t="s">
        <v>421</v>
      </c>
      <c r="C379" s="89"/>
      <c r="D379" s="90"/>
      <c r="E379" s="38" t="s">
        <v>21</v>
      </c>
      <c r="F379" s="29">
        <f>SUM(F380:F381)</f>
        <v>0</v>
      </c>
      <c r="G379" s="29">
        <f>SUM(G380:G381)</f>
        <v>0</v>
      </c>
      <c r="H379" s="29">
        <v>0</v>
      </c>
    </row>
    <row r="380" spans="1:8" ht="30" customHeight="1">
      <c r="A380" s="96"/>
      <c r="B380" s="78"/>
      <c r="C380" s="89"/>
      <c r="D380" s="90"/>
      <c r="E380" s="39" t="s">
        <v>150</v>
      </c>
      <c r="F380" s="30">
        <v>0</v>
      </c>
      <c r="G380" s="30">
        <v>0</v>
      </c>
      <c r="H380" s="30">
        <v>0</v>
      </c>
    </row>
    <row r="381" spans="1:8" ht="30" customHeight="1">
      <c r="A381" s="97"/>
      <c r="B381" s="79"/>
      <c r="C381" s="89"/>
      <c r="D381" s="90"/>
      <c r="E381" s="39" t="s">
        <v>27</v>
      </c>
      <c r="F381" s="30">
        <v>0</v>
      </c>
      <c r="G381" s="30">
        <v>0</v>
      </c>
      <c r="H381" s="30">
        <v>0</v>
      </c>
    </row>
    <row r="382" spans="1:8" ht="30" customHeight="1">
      <c r="A382" s="74" t="s">
        <v>322</v>
      </c>
      <c r="B382" s="77" t="s">
        <v>422</v>
      </c>
      <c r="C382" s="80"/>
      <c r="D382" s="83"/>
      <c r="E382" s="38" t="s">
        <v>21</v>
      </c>
      <c r="F382" s="29">
        <f>SUM(F383:F384)</f>
        <v>0</v>
      </c>
      <c r="G382" s="29">
        <f>SUM(G383:G384)</f>
        <v>0</v>
      </c>
      <c r="H382" s="29">
        <f>SUM(H383:H384)</f>
        <v>0</v>
      </c>
    </row>
    <row r="383" spans="1:8" ht="30" customHeight="1">
      <c r="A383" s="75"/>
      <c r="B383" s="78"/>
      <c r="C383" s="81"/>
      <c r="D383" s="84"/>
      <c r="E383" s="39" t="s">
        <v>150</v>
      </c>
      <c r="F383" s="30">
        <v>0</v>
      </c>
      <c r="G383" s="30">
        <v>0</v>
      </c>
      <c r="H383" s="30">
        <v>0</v>
      </c>
    </row>
    <row r="384" spans="1:8" ht="30" customHeight="1">
      <c r="A384" s="76"/>
      <c r="B384" s="79"/>
      <c r="C384" s="82"/>
      <c r="D384" s="85"/>
      <c r="E384" s="39" t="s">
        <v>27</v>
      </c>
      <c r="F384" s="30">
        <v>0</v>
      </c>
      <c r="G384" s="30">
        <v>0</v>
      </c>
      <c r="H384" s="30">
        <v>0</v>
      </c>
    </row>
    <row r="385" spans="1:8" ht="30" customHeight="1">
      <c r="A385" s="74" t="s">
        <v>484</v>
      </c>
      <c r="B385" s="77" t="s">
        <v>485</v>
      </c>
      <c r="C385" s="80"/>
      <c r="D385" s="83"/>
      <c r="E385" s="38" t="s">
        <v>21</v>
      </c>
      <c r="F385" s="29">
        <f>SUM(F386:F387)</f>
        <v>28000</v>
      </c>
      <c r="G385" s="29">
        <f>SUM(G386:G387)</f>
        <v>28000</v>
      </c>
      <c r="H385" s="29">
        <f>G385/F385*100</f>
        <v>100</v>
      </c>
    </row>
    <row r="386" spans="1:8" ht="30" customHeight="1">
      <c r="A386" s="75"/>
      <c r="B386" s="78"/>
      <c r="C386" s="81"/>
      <c r="D386" s="84"/>
      <c r="E386" s="39" t="s">
        <v>150</v>
      </c>
      <c r="F386" s="30">
        <v>0</v>
      </c>
      <c r="G386" s="30">
        <v>0</v>
      </c>
      <c r="H386" s="30">
        <v>0</v>
      </c>
    </row>
    <row r="387" spans="1:8" ht="30" customHeight="1">
      <c r="A387" s="76"/>
      <c r="B387" s="79"/>
      <c r="C387" s="82"/>
      <c r="D387" s="85"/>
      <c r="E387" s="39" t="s">
        <v>27</v>
      </c>
      <c r="F387" s="30">
        <v>28000</v>
      </c>
      <c r="G387" s="30">
        <v>28000</v>
      </c>
      <c r="H387" s="30">
        <f>G387/F387*100</f>
        <v>100</v>
      </c>
    </row>
    <row r="388" spans="1:8" ht="30" customHeight="1">
      <c r="A388" s="74" t="s">
        <v>539</v>
      </c>
      <c r="B388" s="77" t="s">
        <v>540</v>
      </c>
      <c r="C388" s="80"/>
      <c r="D388" s="83"/>
      <c r="E388" s="38" t="s">
        <v>21</v>
      </c>
      <c r="F388" s="29">
        <f>SUM(F389:F390)</f>
        <v>8800</v>
      </c>
      <c r="G388" s="29">
        <f>SUM(G389:G390)</f>
        <v>8800</v>
      </c>
      <c r="H388" s="29">
        <f>G388/F388*100</f>
        <v>100</v>
      </c>
    </row>
    <row r="389" spans="1:8" ht="30" customHeight="1">
      <c r="A389" s="75"/>
      <c r="B389" s="78"/>
      <c r="C389" s="81"/>
      <c r="D389" s="84"/>
      <c r="E389" s="39" t="s">
        <v>150</v>
      </c>
      <c r="F389" s="30">
        <v>0</v>
      </c>
      <c r="G389" s="30">
        <v>0</v>
      </c>
      <c r="H389" s="30">
        <v>0</v>
      </c>
    </row>
    <row r="390" spans="1:8" ht="31.5" customHeight="1">
      <c r="A390" s="76"/>
      <c r="B390" s="79"/>
      <c r="C390" s="82"/>
      <c r="D390" s="85"/>
      <c r="E390" s="39" t="s">
        <v>27</v>
      </c>
      <c r="F390" s="30">
        <v>8800</v>
      </c>
      <c r="G390" s="30">
        <v>8800</v>
      </c>
      <c r="H390" s="30">
        <f>G390/F390*100</f>
        <v>100</v>
      </c>
    </row>
    <row r="391" spans="1:8" ht="30" customHeight="1">
      <c r="A391" s="169" t="s">
        <v>33</v>
      </c>
      <c r="B391" s="131" t="s">
        <v>270</v>
      </c>
      <c r="C391" s="193" t="s">
        <v>236</v>
      </c>
      <c r="D391" s="178"/>
      <c r="E391" s="5" t="s">
        <v>21</v>
      </c>
      <c r="F391" s="28">
        <f>SUM(F392:F393)</f>
        <v>37707406.69</v>
      </c>
      <c r="G391" s="28">
        <f>SUM(G392:G393)</f>
        <v>37707406.69</v>
      </c>
      <c r="H391" s="28">
        <f>G391/F391*100</f>
        <v>100</v>
      </c>
    </row>
    <row r="392" spans="1:8" ht="30" customHeight="1">
      <c r="A392" s="170"/>
      <c r="B392" s="144"/>
      <c r="C392" s="194"/>
      <c r="D392" s="179"/>
      <c r="E392" s="6" t="s">
        <v>150</v>
      </c>
      <c r="F392" s="28">
        <f>F395+F398+F401</f>
        <v>0</v>
      </c>
      <c r="G392" s="28">
        <f>G395+G398+G401</f>
        <v>0</v>
      </c>
      <c r="H392" s="28">
        <v>0</v>
      </c>
    </row>
    <row r="393" spans="1:8" ht="31.5" customHeight="1">
      <c r="A393" s="171"/>
      <c r="B393" s="145"/>
      <c r="C393" s="195"/>
      <c r="D393" s="180"/>
      <c r="E393" s="6" t="s">
        <v>27</v>
      </c>
      <c r="F393" s="28">
        <f>F396+F399+F402</f>
        <v>37707406.69</v>
      </c>
      <c r="G393" s="28">
        <f>G396+G399+G402</f>
        <v>37707406.69</v>
      </c>
      <c r="H393" s="28">
        <f>G393/F393*100</f>
        <v>100</v>
      </c>
    </row>
    <row r="394" spans="1:8" ht="30" customHeight="1">
      <c r="A394" s="222" t="s">
        <v>171</v>
      </c>
      <c r="B394" s="225" t="s">
        <v>423</v>
      </c>
      <c r="C394" s="89"/>
      <c r="D394" s="90"/>
      <c r="E394" s="38" t="s">
        <v>21</v>
      </c>
      <c r="F394" s="29">
        <f>SUM(F395:F396)</f>
        <v>3531479.71</v>
      </c>
      <c r="G394" s="29">
        <f>SUM(G395:G396)</f>
        <v>3531479.71</v>
      </c>
      <c r="H394" s="29">
        <f>G394/F394*100</f>
        <v>100</v>
      </c>
    </row>
    <row r="395" spans="1:8" ht="30" customHeight="1">
      <c r="A395" s="223"/>
      <c r="B395" s="226"/>
      <c r="C395" s="89"/>
      <c r="D395" s="90"/>
      <c r="E395" s="39" t="s">
        <v>150</v>
      </c>
      <c r="F395" s="30">
        <v>0</v>
      </c>
      <c r="G395" s="30">
        <v>0</v>
      </c>
      <c r="H395" s="30">
        <v>0</v>
      </c>
    </row>
    <row r="396" spans="1:8" ht="33" customHeight="1">
      <c r="A396" s="224"/>
      <c r="B396" s="227"/>
      <c r="C396" s="89"/>
      <c r="D396" s="90"/>
      <c r="E396" s="39" t="s">
        <v>27</v>
      </c>
      <c r="F396" s="30">
        <v>3531479.71</v>
      </c>
      <c r="G396" s="30">
        <v>3531479.71</v>
      </c>
      <c r="H396" s="30">
        <f>G396/F396*100</f>
        <v>100</v>
      </c>
    </row>
    <row r="397" spans="1:8" ht="30" customHeight="1">
      <c r="A397" s="222" t="s">
        <v>172</v>
      </c>
      <c r="B397" s="213" t="s">
        <v>424</v>
      </c>
      <c r="C397" s="89"/>
      <c r="D397" s="90"/>
      <c r="E397" s="38" t="s">
        <v>21</v>
      </c>
      <c r="F397" s="29">
        <f>SUM(F398:F399)</f>
        <v>15091102.98</v>
      </c>
      <c r="G397" s="29">
        <f>SUM(G398:G399)</f>
        <v>15091102.98</v>
      </c>
      <c r="H397" s="29">
        <f>G397/F397*100</f>
        <v>100</v>
      </c>
    </row>
    <row r="398" spans="1:8" ht="30" customHeight="1">
      <c r="A398" s="223"/>
      <c r="B398" s="214"/>
      <c r="C398" s="89"/>
      <c r="D398" s="90"/>
      <c r="E398" s="39" t="s">
        <v>150</v>
      </c>
      <c r="F398" s="30">
        <v>0</v>
      </c>
      <c r="G398" s="30">
        <v>0</v>
      </c>
      <c r="H398" s="30">
        <v>0</v>
      </c>
    </row>
    <row r="399" spans="1:8" ht="33" customHeight="1">
      <c r="A399" s="224"/>
      <c r="B399" s="215"/>
      <c r="C399" s="89"/>
      <c r="D399" s="90"/>
      <c r="E399" s="39" t="s">
        <v>27</v>
      </c>
      <c r="F399" s="30">
        <v>15091102.98</v>
      </c>
      <c r="G399" s="30">
        <v>15091102.98</v>
      </c>
      <c r="H399" s="30">
        <f>G399/F399*100</f>
        <v>100</v>
      </c>
    </row>
    <row r="400" spans="1:8" ht="30" customHeight="1">
      <c r="A400" s="222" t="s">
        <v>173</v>
      </c>
      <c r="B400" s="213" t="s">
        <v>425</v>
      </c>
      <c r="C400" s="89"/>
      <c r="D400" s="90"/>
      <c r="E400" s="38" t="s">
        <v>21</v>
      </c>
      <c r="F400" s="29">
        <f>SUM(F401:F402)</f>
        <v>19084824</v>
      </c>
      <c r="G400" s="29">
        <f>SUM(G401:G402)</f>
        <v>19084824</v>
      </c>
      <c r="H400" s="29">
        <f>G400/F400*100</f>
        <v>100</v>
      </c>
    </row>
    <row r="401" spans="1:8" ht="30" customHeight="1">
      <c r="A401" s="223"/>
      <c r="B401" s="214"/>
      <c r="C401" s="89"/>
      <c r="D401" s="90"/>
      <c r="E401" s="39" t="s">
        <v>150</v>
      </c>
      <c r="F401" s="30">
        <v>0</v>
      </c>
      <c r="G401" s="30">
        <v>0</v>
      </c>
      <c r="H401" s="30">
        <v>0</v>
      </c>
    </row>
    <row r="402" spans="1:8" ht="25.5" customHeight="1">
      <c r="A402" s="224"/>
      <c r="B402" s="215"/>
      <c r="C402" s="89"/>
      <c r="D402" s="90"/>
      <c r="E402" s="39" t="s">
        <v>27</v>
      </c>
      <c r="F402" s="30">
        <v>19084824</v>
      </c>
      <c r="G402" s="30">
        <v>19084824</v>
      </c>
      <c r="H402" s="30">
        <f aca="true" t="shared" si="13" ref="H402:H409">G402/F402*100</f>
        <v>100</v>
      </c>
    </row>
    <row r="403" spans="1:8" ht="30" customHeight="1">
      <c r="A403" s="129" t="s">
        <v>34</v>
      </c>
      <c r="B403" s="175" t="s">
        <v>271</v>
      </c>
      <c r="C403" s="159" t="s">
        <v>236</v>
      </c>
      <c r="D403" s="71" t="s">
        <v>195</v>
      </c>
      <c r="E403" s="7" t="s">
        <v>21</v>
      </c>
      <c r="F403" s="44">
        <f>SUM(F404:F405)</f>
        <v>80710265.36</v>
      </c>
      <c r="G403" s="44">
        <f>SUM(G404:G405)</f>
        <v>78710265.36</v>
      </c>
      <c r="H403" s="44">
        <f t="shared" si="13"/>
        <v>97.52200046539409</v>
      </c>
    </row>
    <row r="404" spans="1:8" ht="30" customHeight="1">
      <c r="A404" s="129"/>
      <c r="B404" s="175"/>
      <c r="C404" s="159"/>
      <c r="D404" s="72"/>
      <c r="E404" s="8" t="s">
        <v>150</v>
      </c>
      <c r="F404" s="44">
        <f>F407+F431+F440+F452</f>
        <v>2916900</v>
      </c>
      <c r="G404" s="44">
        <f>G407+G431+G440+G452</f>
        <v>916900</v>
      </c>
      <c r="H404" s="44">
        <f t="shared" si="13"/>
        <v>31.434056704035108</v>
      </c>
    </row>
    <row r="405" spans="1:8" ht="46.5" customHeight="1">
      <c r="A405" s="129"/>
      <c r="B405" s="175"/>
      <c r="C405" s="159"/>
      <c r="D405" s="73"/>
      <c r="E405" s="8" t="s">
        <v>27</v>
      </c>
      <c r="F405" s="44">
        <f>F408+F432+F441+F453</f>
        <v>77793365.36</v>
      </c>
      <c r="G405" s="44">
        <f>G408+G432+G441+G453</f>
        <v>77793365.36</v>
      </c>
      <c r="H405" s="44">
        <f t="shared" si="13"/>
        <v>100</v>
      </c>
    </row>
    <row r="406" spans="1:8" ht="30" customHeight="1">
      <c r="A406" s="107" t="s">
        <v>35</v>
      </c>
      <c r="B406" s="167" t="s">
        <v>272</v>
      </c>
      <c r="C406" s="140" t="s">
        <v>236</v>
      </c>
      <c r="D406" s="100"/>
      <c r="E406" s="5" t="s">
        <v>21</v>
      </c>
      <c r="F406" s="28">
        <f>SUM(F407:F408)</f>
        <v>12293200</v>
      </c>
      <c r="G406" s="28">
        <f>SUM(G407:G408)</f>
        <v>12293200</v>
      </c>
      <c r="H406" s="28">
        <f t="shared" si="13"/>
        <v>100</v>
      </c>
    </row>
    <row r="407" spans="1:8" ht="30" customHeight="1">
      <c r="A407" s="107"/>
      <c r="B407" s="167"/>
      <c r="C407" s="140"/>
      <c r="D407" s="100"/>
      <c r="E407" s="6" t="s">
        <v>150</v>
      </c>
      <c r="F407" s="28">
        <f>F410+F413+F416+F419+F422+F425+F428</f>
        <v>672100</v>
      </c>
      <c r="G407" s="28">
        <f>G410+G413+G416+G419+G422+G425+G428</f>
        <v>672100</v>
      </c>
      <c r="H407" s="28">
        <f t="shared" si="13"/>
        <v>100</v>
      </c>
    </row>
    <row r="408" spans="1:8" ht="28.5" customHeight="1">
      <c r="A408" s="107"/>
      <c r="B408" s="167"/>
      <c r="C408" s="140"/>
      <c r="D408" s="100"/>
      <c r="E408" s="6" t="s">
        <v>27</v>
      </c>
      <c r="F408" s="28">
        <f>F411+F414+F417+F420+F423+F426+F429</f>
        <v>11621100</v>
      </c>
      <c r="G408" s="28">
        <f>G411+G414+G417+G420+G423+G426+G429</f>
        <v>11621100</v>
      </c>
      <c r="H408" s="28">
        <f t="shared" si="13"/>
        <v>100</v>
      </c>
    </row>
    <row r="409" spans="1:8" ht="30" customHeight="1">
      <c r="A409" s="136" t="s">
        <v>91</v>
      </c>
      <c r="B409" s="219" t="s">
        <v>323</v>
      </c>
      <c r="C409" s="89"/>
      <c r="D409" s="90"/>
      <c r="E409" s="38" t="s">
        <v>21</v>
      </c>
      <c r="F409" s="29">
        <f>SUM(F410:F411)</f>
        <v>1000000</v>
      </c>
      <c r="G409" s="29">
        <f>SUM(G410:G411)</f>
        <v>1000000</v>
      </c>
      <c r="H409" s="29">
        <f t="shared" si="13"/>
        <v>100</v>
      </c>
    </row>
    <row r="410" spans="1:8" ht="39" customHeight="1">
      <c r="A410" s="136"/>
      <c r="B410" s="219"/>
      <c r="C410" s="89"/>
      <c r="D410" s="90"/>
      <c r="E410" s="39" t="s">
        <v>150</v>
      </c>
      <c r="F410" s="30">
        <v>0</v>
      </c>
      <c r="G410" s="30">
        <v>0</v>
      </c>
      <c r="H410" s="30">
        <v>0</v>
      </c>
    </row>
    <row r="411" spans="1:8" ht="37.5" customHeight="1">
      <c r="A411" s="136"/>
      <c r="B411" s="219"/>
      <c r="C411" s="89"/>
      <c r="D411" s="90"/>
      <c r="E411" s="39" t="s">
        <v>27</v>
      </c>
      <c r="F411" s="30">
        <v>1000000</v>
      </c>
      <c r="G411" s="30">
        <v>1000000</v>
      </c>
      <c r="H411" s="30">
        <f>G411/F411*100</f>
        <v>100</v>
      </c>
    </row>
    <row r="412" spans="1:9" s="3" customFormat="1" ht="30" customHeight="1">
      <c r="A412" s="136" t="s">
        <v>11</v>
      </c>
      <c r="B412" s="160" t="s">
        <v>324</v>
      </c>
      <c r="C412" s="89"/>
      <c r="D412" s="90"/>
      <c r="E412" s="38" t="s">
        <v>21</v>
      </c>
      <c r="F412" s="29">
        <f>SUM(F413:F414)</f>
        <v>0</v>
      </c>
      <c r="G412" s="29">
        <f>SUM(G413:G414)</f>
        <v>0</v>
      </c>
      <c r="H412" s="29">
        <v>0</v>
      </c>
      <c r="I412"/>
    </row>
    <row r="413" spans="1:9" s="3" customFormat="1" ht="30" customHeight="1">
      <c r="A413" s="136"/>
      <c r="B413" s="161"/>
      <c r="C413" s="89"/>
      <c r="D413" s="90"/>
      <c r="E413" s="39" t="s">
        <v>150</v>
      </c>
      <c r="F413" s="30">
        <v>0</v>
      </c>
      <c r="G413" s="30">
        <v>0</v>
      </c>
      <c r="H413" s="30">
        <v>0</v>
      </c>
      <c r="I413"/>
    </row>
    <row r="414" spans="1:9" s="3" customFormat="1" ht="30" customHeight="1">
      <c r="A414" s="136"/>
      <c r="B414" s="162"/>
      <c r="C414" s="89"/>
      <c r="D414" s="90"/>
      <c r="E414" s="39" t="s">
        <v>27</v>
      </c>
      <c r="F414" s="30">
        <v>0</v>
      </c>
      <c r="G414" s="30">
        <v>0</v>
      </c>
      <c r="H414" s="30">
        <v>0</v>
      </c>
      <c r="I414"/>
    </row>
    <row r="415" spans="1:9" s="3" customFormat="1" ht="30" customHeight="1">
      <c r="A415" s="136" t="s">
        <v>125</v>
      </c>
      <c r="B415" s="77" t="s">
        <v>325</v>
      </c>
      <c r="C415" s="89"/>
      <c r="D415" s="90"/>
      <c r="E415" s="38" t="s">
        <v>21</v>
      </c>
      <c r="F415" s="29">
        <f>SUM(F416:F417)</f>
        <v>813008</v>
      </c>
      <c r="G415" s="29">
        <f>SUM(G416:G417)</f>
        <v>813008</v>
      </c>
      <c r="H415" s="29">
        <f>G415/F415*100</f>
        <v>100</v>
      </c>
      <c r="I415"/>
    </row>
    <row r="416" spans="1:9" s="3" customFormat="1" ht="30" customHeight="1">
      <c r="A416" s="136"/>
      <c r="B416" s="78"/>
      <c r="C416" s="89"/>
      <c r="D416" s="90"/>
      <c r="E416" s="39" t="s">
        <v>150</v>
      </c>
      <c r="F416" s="30">
        <v>313008</v>
      </c>
      <c r="G416" s="30">
        <v>313008</v>
      </c>
      <c r="H416" s="30">
        <f>G416/F416*100</f>
        <v>100</v>
      </c>
      <c r="I416"/>
    </row>
    <row r="417" spans="1:9" s="3" customFormat="1" ht="27" customHeight="1">
      <c r="A417" s="136"/>
      <c r="B417" s="79"/>
      <c r="C417" s="89"/>
      <c r="D417" s="90"/>
      <c r="E417" s="39" t="s">
        <v>27</v>
      </c>
      <c r="F417" s="30">
        <v>500000</v>
      </c>
      <c r="G417" s="30">
        <v>500000</v>
      </c>
      <c r="H417" s="30">
        <f>G417/F417*100</f>
        <v>100</v>
      </c>
      <c r="I417"/>
    </row>
    <row r="418" spans="1:9" s="3" customFormat="1" ht="30" customHeight="1">
      <c r="A418" s="136" t="s">
        <v>126</v>
      </c>
      <c r="B418" s="77" t="s">
        <v>326</v>
      </c>
      <c r="C418" s="89"/>
      <c r="D418" s="90"/>
      <c r="E418" s="38" t="s">
        <v>21</v>
      </c>
      <c r="F418" s="29">
        <f>SUM(F419:F420)</f>
        <v>9811100</v>
      </c>
      <c r="G418" s="29">
        <f>SUM(G419:G420)</f>
        <v>9811100</v>
      </c>
      <c r="H418" s="29">
        <f>G418/F418*100</f>
        <v>100</v>
      </c>
      <c r="I418"/>
    </row>
    <row r="419" spans="1:9" s="3" customFormat="1" ht="30" customHeight="1">
      <c r="A419" s="136"/>
      <c r="B419" s="78"/>
      <c r="C419" s="89"/>
      <c r="D419" s="90"/>
      <c r="E419" s="39" t="s">
        <v>150</v>
      </c>
      <c r="F419" s="30">
        <v>0</v>
      </c>
      <c r="G419" s="30">
        <v>0</v>
      </c>
      <c r="H419" s="30">
        <v>0</v>
      </c>
      <c r="I419"/>
    </row>
    <row r="420" spans="1:9" s="3" customFormat="1" ht="36" customHeight="1">
      <c r="A420" s="136"/>
      <c r="B420" s="79"/>
      <c r="C420" s="89"/>
      <c r="D420" s="90"/>
      <c r="E420" s="39" t="s">
        <v>27</v>
      </c>
      <c r="F420" s="30">
        <v>9811100</v>
      </c>
      <c r="G420" s="30">
        <v>9811100</v>
      </c>
      <c r="H420" s="30">
        <f>G420/F420*100</f>
        <v>100</v>
      </c>
      <c r="I420"/>
    </row>
    <row r="421" spans="1:9" s="3" customFormat="1" ht="33" customHeight="1">
      <c r="A421" s="87" t="s">
        <v>127</v>
      </c>
      <c r="B421" s="77" t="s">
        <v>395</v>
      </c>
      <c r="C421" s="89"/>
      <c r="D421" s="90"/>
      <c r="E421" s="38" t="s">
        <v>21</v>
      </c>
      <c r="F421" s="29">
        <f>SUM(F422:F423)</f>
        <v>146392</v>
      </c>
      <c r="G421" s="29">
        <f>SUM(G422:G423)</f>
        <v>146392</v>
      </c>
      <c r="H421" s="29">
        <f>G421/F421*100</f>
        <v>100</v>
      </c>
      <c r="I421"/>
    </row>
    <row r="422" spans="1:9" s="3" customFormat="1" ht="34.5" customHeight="1">
      <c r="A422" s="87"/>
      <c r="B422" s="78"/>
      <c r="C422" s="89"/>
      <c r="D422" s="90"/>
      <c r="E422" s="39" t="s">
        <v>150</v>
      </c>
      <c r="F422" s="30">
        <v>56392</v>
      </c>
      <c r="G422" s="30">
        <v>56392</v>
      </c>
      <c r="H422" s="30">
        <f>G422/F422*100</f>
        <v>100</v>
      </c>
      <c r="I422"/>
    </row>
    <row r="423" spans="1:9" s="3" customFormat="1" ht="28.5" customHeight="1">
      <c r="A423" s="87"/>
      <c r="B423" s="79"/>
      <c r="C423" s="89"/>
      <c r="D423" s="90"/>
      <c r="E423" s="39" t="s">
        <v>27</v>
      </c>
      <c r="F423" s="30">
        <v>90000</v>
      </c>
      <c r="G423" s="30">
        <v>90000</v>
      </c>
      <c r="H423" s="30">
        <f>G423/F423*100</f>
        <v>100</v>
      </c>
      <c r="I423"/>
    </row>
    <row r="424" spans="1:8" s="3" customFormat="1" ht="30" customHeight="1">
      <c r="A424" s="86" t="s">
        <v>147</v>
      </c>
      <c r="B424" s="77" t="s">
        <v>396</v>
      </c>
      <c r="C424" s="89"/>
      <c r="D424" s="83"/>
      <c r="E424" s="38" t="s">
        <v>21</v>
      </c>
      <c r="F424" s="29">
        <f>F425+F426</f>
        <v>99700</v>
      </c>
      <c r="G424" s="29">
        <f>G425+G426</f>
        <v>99700</v>
      </c>
      <c r="H424" s="29">
        <f>G424/F424*100</f>
        <v>100</v>
      </c>
    </row>
    <row r="425" spans="1:8" s="3" customFormat="1" ht="30" customHeight="1">
      <c r="A425" s="87"/>
      <c r="B425" s="78"/>
      <c r="C425" s="89"/>
      <c r="D425" s="84"/>
      <c r="E425" s="39" t="s">
        <v>150</v>
      </c>
      <c r="F425" s="30">
        <v>59700</v>
      </c>
      <c r="G425" s="30">
        <v>59700</v>
      </c>
      <c r="H425" s="30">
        <f>G425/F425*100</f>
        <v>100</v>
      </c>
    </row>
    <row r="426" spans="1:8" s="3" customFormat="1" ht="33" customHeight="1">
      <c r="A426" s="88"/>
      <c r="B426" s="79"/>
      <c r="C426" s="89"/>
      <c r="D426" s="85"/>
      <c r="E426" s="39" t="s">
        <v>27</v>
      </c>
      <c r="F426" s="30">
        <v>40000</v>
      </c>
      <c r="G426" s="30">
        <v>40000</v>
      </c>
      <c r="H426" s="30">
        <f>G426/F426*100</f>
        <v>100</v>
      </c>
    </row>
    <row r="427" spans="1:8" s="3" customFormat="1" ht="30" customHeight="1">
      <c r="A427" s="86" t="s">
        <v>148</v>
      </c>
      <c r="B427" s="77" t="s">
        <v>327</v>
      </c>
      <c r="C427" s="89"/>
      <c r="D427" s="83"/>
      <c r="E427" s="38" t="s">
        <v>21</v>
      </c>
      <c r="F427" s="29">
        <f>F428+F429</f>
        <v>423000</v>
      </c>
      <c r="G427" s="29">
        <f>G428+G429</f>
        <v>423000</v>
      </c>
      <c r="H427" s="29">
        <f>G427/F427*100</f>
        <v>100</v>
      </c>
    </row>
    <row r="428" spans="1:8" s="3" customFormat="1" ht="30" customHeight="1">
      <c r="A428" s="87"/>
      <c r="B428" s="78"/>
      <c r="C428" s="89"/>
      <c r="D428" s="84"/>
      <c r="E428" s="39" t="s">
        <v>150</v>
      </c>
      <c r="F428" s="30">
        <v>243000</v>
      </c>
      <c r="G428" s="30">
        <v>243000</v>
      </c>
      <c r="H428" s="30">
        <f>G428/F428*100</f>
        <v>100</v>
      </c>
    </row>
    <row r="429" spans="1:8" s="3" customFormat="1" ht="30" customHeight="1">
      <c r="A429" s="88"/>
      <c r="B429" s="79"/>
      <c r="C429" s="89"/>
      <c r="D429" s="85"/>
      <c r="E429" s="39" t="s">
        <v>27</v>
      </c>
      <c r="F429" s="30">
        <v>180000</v>
      </c>
      <c r="G429" s="30">
        <v>180000</v>
      </c>
      <c r="H429" s="30">
        <f>G429/F429*100</f>
        <v>100</v>
      </c>
    </row>
    <row r="430" spans="1:8" s="3" customFormat="1" ht="30" customHeight="1">
      <c r="A430" s="107" t="s">
        <v>36</v>
      </c>
      <c r="B430" s="167" t="s">
        <v>273</v>
      </c>
      <c r="C430" s="140" t="s">
        <v>236</v>
      </c>
      <c r="D430" s="100"/>
      <c r="E430" s="5" t="s">
        <v>21</v>
      </c>
      <c r="F430" s="28">
        <f>SUM(F431:F432)</f>
        <v>0</v>
      </c>
      <c r="G430" s="28">
        <f>SUM(G431:G432)</f>
        <v>0</v>
      </c>
      <c r="H430" s="28">
        <v>0</v>
      </c>
    </row>
    <row r="431" spans="1:8" s="3" customFormat="1" ht="30" customHeight="1">
      <c r="A431" s="107"/>
      <c r="B431" s="167"/>
      <c r="C431" s="140"/>
      <c r="D431" s="100"/>
      <c r="E431" s="6" t="s">
        <v>150</v>
      </c>
      <c r="F431" s="28">
        <f aca="true" t="shared" si="14" ref="F431:H432">F434+F437</f>
        <v>0</v>
      </c>
      <c r="G431" s="28">
        <f t="shared" si="14"/>
        <v>0</v>
      </c>
      <c r="H431" s="28">
        <f t="shared" si="14"/>
        <v>0</v>
      </c>
    </row>
    <row r="432" spans="1:8" s="3" customFormat="1" ht="28.5" customHeight="1">
      <c r="A432" s="107"/>
      <c r="B432" s="167"/>
      <c r="C432" s="140"/>
      <c r="D432" s="100"/>
      <c r="E432" s="6" t="s">
        <v>27</v>
      </c>
      <c r="F432" s="28">
        <f t="shared" si="14"/>
        <v>0</v>
      </c>
      <c r="G432" s="28">
        <f t="shared" si="14"/>
        <v>0</v>
      </c>
      <c r="H432" s="28">
        <f t="shared" si="14"/>
        <v>0</v>
      </c>
    </row>
    <row r="433" spans="1:9" ht="30" customHeight="1">
      <c r="A433" s="98" t="s">
        <v>92</v>
      </c>
      <c r="B433" s="99" t="s">
        <v>397</v>
      </c>
      <c r="C433" s="89"/>
      <c r="D433" s="90"/>
      <c r="E433" s="38" t="s">
        <v>21</v>
      </c>
      <c r="F433" s="29">
        <f>SUM(F434:F435)</f>
        <v>0</v>
      </c>
      <c r="G433" s="29">
        <f>SUM(G434:G435)</f>
        <v>0</v>
      </c>
      <c r="H433" s="29">
        <v>0</v>
      </c>
      <c r="I433" s="3"/>
    </row>
    <row r="434" spans="1:9" ht="30" customHeight="1">
      <c r="A434" s="98"/>
      <c r="B434" s="99"/>
      <c r="C434" s="89"/>
      <c r="D434" s="90"/>
      <c r="E434" s="39" t="s">
        <v>150</v>
      </c>
      <c r="F434" s="30">
        <v>0</v>
      </c>
      <c r="G434" s="30">
        <v>0</v>
      </c>
      <c r="H434" s="30">
        <v>0</v>
      </c>
      <c r="I434" s="3"/>
    </row>
    <row r="435" spans="1:9" ht="30" customHeight="1">
      <c r="A435" s="98"/>
      <c r="B435" s="99"/>
      <c r="C435" s="89"/>
      <c r="D435" s="90"/>
      <c r="E435" s="39" t="s">
        <v>27</v>
      </c>
      <c r="F435" s="30">
        <v>0</v>
      </c>
      <c r="G435" s="30">
        <v>0</v>
      </c>
      <c r="H435" s="30">
        <v>0</v>
      </c>
      <c r="I435" s="3"/>
    </row>
    <row r="436" spans="1:8" ht="30" customHeight="1">
      <c r="A436" s="152" t="s">
        <v>93</v>
      </c>
      <c r="B436" s="77" t="s">
        <v>426</v>
      </c>
      <c r="C436" s="196"/>
      <c r="D436" s="83"/>
      <c r="E436" s="38" t="s">
        <v>21</v>
      </c>
      <c r="F436" s="29">
        <f>F437+F438</f>
        <v>0</v>
      </c>
      <c r="G436" s="29">
        <f>G437+G438</f>
        <v>0</v>
      </c>
      <c r="H436" s="29">
        <v>0</v>
      </c>
    </row>
    <row r="437" spans="1:8" ht="30" customHeight="1">
      <c r="A437" s="153"/>
      <c r="B437" s="78"/>
      <c r="C437" s="196"/>
      <c r="D437" s="84"/>
      <c r="E437" s="39" t="s">
        <v>150</v>
      </c>
      <c r="F437" s="30">
        <v>0</v>
      </c>
      <c r="G437" s="30">
        <v>0</v>
      </c>
      <c r="H437" s="30">
        <v>0</v>
      </c>
    </row>
    <row r="438" spans="1:8" ht="30" customHeight="1">
      <c r="A438" s="154"/>
      <c r="B438" s="79"/>
      <c r="C438" s="196"/>
      <c r="D438" s="85"/>
      <c r="E438" s="39" t="s">
        <v>27</v>
      </c>
      <c r="F438" s="30">
        <v>0</v>
      </c>
      <c r="G438" s="30">
        <v>0</v>
      </c>
      <c r="H438" s="30">
        <v>0</v>
      </c>
    </row>
    <row r="439" spans="1:8" ht="30" customHeight="1">
      <c r="A439" s="107" t="s">
        <v>37</v>
      </c>
      <c r="B439" s="167" t="s">
        <v>274</v>
      </c>
      <c r="C439" s="140" t="s">
        <v>236</v>
      </c>
      <c r="D439" s="100"/>
      <c r="E439" s="5" t="s">
        <v>21</v>
      </c>
      <c r="F439" s="28">
        <f>SUM(F440:F441)</f>
        <v>6626925.45</v>
      </c>
      <c r="G439" s="28">
        <f>SUM(G440:G441)</f>
        <v>6626925.45</v>
      </c>
      <c r="H439" s="28">
        <f>G439/F439*100</f>
        <v>100</v>
      </c>
    </row>
    <row r="440" spans="1:8" ht="30" customHeight="1">
      <c r="A440" s="107"/>
      <c r="B440" s="167"/>
      <c r="C440" s="140"/>
      <c r="D440" s="100"/>
      <c r="E440" s="6" t="s">
        <v>150</v>
      </c>
      <c r="F440" s="28">
        <f>F443+F449+F446</f>
        <v>244800</v>
      </c>
      <c r="G440" s="28">
        <f>G443+G449+G446</f>
        <v>244800</v>
      </c>
      <c r="H440" s="28">
        <f>G440/F440*100</f>
        <v>100</v>
      </c>
    </row>
    <row r="441" spans="1:8" ht="30" customHeight="1">
      <c r="A441" s="107"/>
      <c r="B441" s="167"/>
      <c r="C441" s="140"/>
      <c r="D441" s="100"/>
      <c r="E441" s="6" t="s">
        <v>27</v>
      </c>
      <c r="F441" s="28">
        <f>F444+F450+F447</f>
        <v>6382125.45</v>
      </c>
      <c r="G441" s="28">
        <f>G444+G450+G447</f>
        <v>6382125.45</v>
      </c>
      <c r="H441" s="28">
        <f>G441/F441*100</f>
        <v>100</v>
      </c>
    </row>
    <row r="442" spans="1:8" ht="30" customHeight="1">
      <c r="A442" s="136" t="s">
        <v>94</v>
      </c>
      <c r="B442" s="77" t="s">
        <v>427</v>
      </c>
      <c r="C442" s="89"/>
      <c r="D442" s="90"/>
      <c r="E442" s="38" t="s">
        <v>21</v>
      </c>
      <c r="F442" s="29">
        <f>SUM(F443:F444)</f>
        <v>6266837.45</v>
      </c>
      <c r="G442" s="29">
        <f>SUM(G443:G444)</f>
        <v>6266837.45</v>
      </c>
      <c r="H442" s="29">
        <f>G442/F442*100</f>
        <v>100</v>
      </c>
    </row>
    <row r="443" spans="1:8" ht="30" customHeight="1">
      <c r="A443" s="136"/>
      <c r="B443" s="78"/>
      <c r="C443" s="89"/>
      <c r="D443" s="90"/>
      <c r="E443" s="39" t="s">
        <v>150</v>
      </c>
      <c r="F443" s="30">
        <v>0</v>
      </c>
      <c r="G443" s="30">
        <v>0</v>
      </c>
      <c r="H443" s="30">
        <v>0</v>
      </c>
    </row>
    <row r="444" spans="1:8" ht="27" customHeight="1">
      <c r="A444" s="136"/>
      <c r="B444" s="79"/>
      <c r="C444" s="89"/>
      <c r="D444" s="90"/>
      <c r="E444" s="39" t="s">
        <v>27</v>
      </c>
      <c r="F444" s="30">
        <v>6266837.45</v>
      </c>
      <c r="G444" s="30">
        <v>6266837.45</v>
      </c>
      <c r="H444" s="30">
        <f>G444/F444*100</f>
        <v>100</v>
      </c>
    </row>
    <row r="445" spans="1:8" ht="27" customHeight="1">
      <c r="A445" s="136" t="s">
        <v>95</v>
      </c>
      <c r="B445" s="77" t="s">
        <v>428</v>
      </c>
      <c r="C445" s="89"/>
      <c r="D445" s="90"/>
      <c r="E445" s="38" t="s">
        <v>21</v>
      </c>
      <c r="F445" s="29">
        <f>SUM(F446:F447)</f>
        <v>10288</v>
      </c>
      <c r="G445" s="29">
        <f>SUM(G446:G447)</f>
        <v>10288</v>
      </c>
      <c r="H445" s="29">
        <f>G445/F445*100</f>
        <v>100</v>
      </c>
    </row>
    <row r="446" spans="1:8" ht="27" customHeight="1">
      <c r="A446" s="136"/>
      <c r="B446" s="78"/>
      <c r="C446" s="89"/>
      <c r="D446" s="90"/>
      <c r="E446" s="39" t="s">
        <v>150</v>
      </c>
      <c r="F446" s="30">
        <v>0</v>
      </c>
      <c r="G446" s="30">
        <v>0</v>
      </c>
      <c r="H446" s="30">
        <v>0</v>
      </c>
    </row>
    <row r="447" spans="1:8" ht="27" customHeight="1">
      <c r="A447" s="136"/>
      <c r="B447" s="79"/>
      <c r="C447" s="89"/>
      <c r="D447" s="90"/>
      <c r="E447" s="39" t="s">
        <v>27</v>
      </c>
      <c r="F447" s="30">
        <v>10288</v>
      </c>
      <c r="G447" s="30">
        <v>10288</v>
      </c>
      <c r="H447" s="30">
        <f>G447/F447*100</f>
        <v>100</v>
      </c>
    </row>
    <row r="448" spans="1:8" ht="27" customHeight="1">
      <c r="A448" s="136" t="s">
        <v>124</v>
      </c>
      <c r="B448" s="77" t="s">
        <v>429</v>
      </c>
      <c r="C448" s="89"/>
      <c r="D448" s="90"/>
      <c r="E448" s="38" t="s">
        <v>21</v>
      </c>
      <c r="F448" s="29">
        <f>SUM(F449:F450)</f>
        <v>349800</v>
      </c>
      <c r="G448" s="29">
        <f>SUM(G449:G450)</f>
        <v>349800</v>
      </c>
      <c r="H448" s="29">
        <f>G448/F448*100</f>
        <v>100</v>
      </c>
    </row>
    <row r="449" spans="1:8" ht="27" customHeight="1">
      <c r="A449" s="136"/>
      <c r="B449" s="78"/>
      <c r="C449" s="89"/>
      <c r="D449" s="90"/>
      <c r="E449" s="39" t="s">
        <v>150</v>
      </c>
      <c r="F449" s="30">
        <v>244800</v>
      </c>
      <c r="G449" s="30">
        <v>244800</v>
      </c>
      <c r="H449" s="30">
        <f>G449/F449*100</f>
        <v>100</v>
      </c>
    </row>
    <row r="450" spans="1:9" ht="27" customHeight="1">
      <c r="A450" s="136"/>
      <c r="B450" s="79"/>
      <c r="C450" s="89"/>
      <c r="D450" s="90"/>
      <c r="E450" s="39" t="s">
        <v>27</v>
      </c>
      <c r="F450" s="30">
        <v>105000</v>
      </c>
      <c r="G450" s="30">
        <v>105000</v>
      </c>
      <c r="H450" s="30">
        <f>G450/F450*100</f>
        <v>100</v>
      </c>
      <c r="I450" s="46" t="s">
        <v>435</v>
      </c>
    </row>
    <row r="451" spans="1:8" ht="27" customHeight="1">
      <c r="A451" s="107" t="s">
        <v>38</v>
      </c>
      <c r="B451" s="167" t="s">
        <v>275</v>
      </c>
      <c r="C451" s="140" t="s">
        <v>236</v>
      </c>
      <c r="D451" s="100"/>
      <c r="E451" s="5" t="s">
        <v>21</v>
      </c>
      <c r="F451" s="28">
        <f>SUM(F452:F453)</f>
        <v>61790139.91</v>
      </c>
      <c r="G451" s="28">
        <f>SUM(G452:G453)</f>
        <v>59790139.91</v>
      </c>
      <c r="H451" s="28">
        <f>G451/F451*100</f>
        <v>96.76323762510802</v>
      </c>
    </row>
    <row r="452" spans="1:8" ht="27" customHeight="1">
      <c r="A452" s="107"/>
      <c r="B452" s="167"/>
      <c r="C452" s="140"/>
      <c r="D452" s="100"/>
      <c r="E452" s="6" t="s">
        <v>150</v>
      </c>
      <c r="F452" s="28">
        <f>F455+F458+F473+F461+F464+F467+F470+F482+F476+F479</f>
        <v>2000000</v>
      </c>
      <c r="G452" s="28">
        <f>G455+G458+G473+G461+G464+G467+G470+G482+G476+G479</f>
        <v>0</v>
      </c>
      <c r="H452" s="28">
        <v>0</v>
      </c>
    </row>
    <row r="453" spans="1:8" ht="27" customHeight="1">
      <c r="A453" s="107"/>
      <c r="B453" s="167"/>
      <c r="C453" s="140"/>
      <c r="D453" s="100"/>
      <c r="E453" s="6" t="s">
        <v>27</v>
      </c>
      <c r="F453" s="28">
        <f>F456+F459+F474+F462+F465+F468+F471+F483+F477+F480</f>
        <v>59790139.91</v>
      </c>
      <c r="G453" s="28">
        <f>G456+G459+G474+G462+G465+G468+G471+G483+G477+G480</f>
        <v>59790139.91</v>
      </c>
      <c r="H453" s="28">
        <f>G453/F453*100</f>
        <v>100</v>
      </c>
    </row>
    <row r="454" spans="1:8" ht="27" customHeight="1">
      <c r="A454" s="136" t="s">
        <v>96</v>
      </c>
      <c r="B454" s="77" t="s">
        <v>430</v>
      </c>
      <c r="C454" s="89"/>
      <c r="D454" s="90"/>
      <c r="E454" s="38" t="s">
        <v>21</v>
      </c>
      <c r="F454" s="29">
        <f>SUM(F455:F456)</f>
        <v>54413539.87</v>
      </c>
      <c r="G454" s="29">
        <f>SUM(G455:G456)</f>
        <v>54413539.87</v>
      </c>
      <c r="H454" s="29">
        <f>G454/F454*100</f>
        <v>100</v>
      </c>
    </row>
    <row r="455" spans="1:8" ht="27" customHeight="1">
      <c r="A455" s="136"/>
      <c r="B455" s="78"/>
      <c r="C455" s="89"/>
      <c r="D455" s="90"/>
      <c r="E455" s="39" t="s">
        <v>150</v>
      </c>
      <c r="F455" s="30">
        <v>0</v>
      </c>
      <c r="G455" s="30">
        <v>0</v>
      </c>
      <c r="H455" s="56">
        <v>0</v>
      </c>
    </row>
    <row r="456" spans="1:9" ht="27" customHeight="1">
      <c r="A456" s="136"/>
      <c r="B456" s="79"/>
      <c r="C456" s="89"/>
      <c r="D456" s="90"/>
      <c r="E456" s="39" t="s">
        <v>27</v>
      </c>
      <c r="F456" s="30">
        <v>54413539.87</v>
      </c>
      <c r="G456" s="30">
        <v>54413539.87</v>
      </c>
      <c r="H456" s="56">
        <f>G456/F456*100</f>
        <v>100</v>
      </c>
      <c r="I456" s="45" t="s">
        <v>435</v>
      </c>
    </row>
    <row r="457" spans="1:9" s="3" customFormat="1" ht="30" customHeight="1">
      <c r="A457" s="86" t="s">
        <v>97</v>
      </c>
      <c r="B457" s="77" t="s">
        <v>431</v>
      </c>
      <c r="C457" s="89"/>
      <c r="D457" s="90"/>
      <c r="E457" s="38" t="s">
        <v>21</v>
      </c>
      <c r="F457" s="29">
        <f>SUM(F458:F459)</f>
        <v>0</v>
      </c>
      <c r="G457" s="29">
        <f>SUM(G458:G459)</f>
        <v>0</v>
      </c>
      <c r="H457" s="29">
        <f>SUM(H458:H459)</f>
        <v>0</v>
      </c>
      <c r="I457"/>
    </row>
    <row r="458" spans="1:9" s="3" customFormat="1" ht="30" customHeight="1">
      <c r="A458" s="87"/>
      <c r="B458" s="78"/>
      <c r="C458" s="89"/>
      <c r="D458" s="90"/>
      <c r="E458" s="39" t="s">
        <v>150</v>
      </c>
      <c r="F458" s="30">
        <v>0</v>
      </c>
      <c r="G458" s="30">
        <v>0</v>
      </c>
      <c r="H458" s="56">
        <v>0</v>
      </c>
      <c r="I458"/>
    </row>
    <row r="459" spans="1:9" s="3" customFormat="1" ht="30" customHeight="1">
      <c r="A459" s="88"/>
      <c r="B459" s="79"/>
      <c r="C459" s="89"/>
      <c r="D459" s="90"/>
      <c r="E459" s="39" t="s">
        <v>27</v>
      </c>
      <c r="F459" s="30">
        <v>0</v>
      </c>
      <c r="G459" s="30">
        <v>0</v>
      </c>
      <c r="H459" s="56">
        <v>0</v>
      </c>
      <c r="I459"/>
    </row>
    <row r="460" spans="1:9" s="3" customFormat="1" ht="30" customHeight="1">
      <c r="A460" s="86" t="s">
        <v>98</v>
      </c>
      <c r="B460" s="77" t="s">
        <v>432</v>
      </c>
      <c r="C460" s="89"/>
      <c r="D460" s="90"/>
      <c r="E460" s="38" t="s">
        <v>21</v>
      </c>
      <c r="F460" s="30">
        <f>SUM(F461:F462)</f>
        <v>0</v>
      </c>
      <c r="G460" s="30">
        <f>SUM(G461:G462)</f>
        <v>0</v>
      </c>
      <c r="H460" s="30">
        <f>SUM(H461:H462)</f>
        <v>0</v>
      </c>
      <c r="I460"/>
    </row>
    <row r="461" spans="1:9" s="3" customFormat="1" ht="30" customHeight="1">
      <c r="A461" s="87"/>
      <c r="B461" s="78"/>
      <c r="C461" s="89"/>
      <c r="D461" s="90"/>
      <c r="E461" s="39" t="s">
        <v>150</v>
      </c>
      <c r="F461" s="30">
        <v>0</v>
      </c>
      <c r="G461" s="30">
        <v>0</v>
      </c>
      <c r="H461" s="56">
        <v>0</v>
      </c>
      <c r="I461"/>
    </row>
    <row r="462" spans="1:9" s="3" customFormat="1" ht="30" customHeight="1">
      <c r="A462" s="88"/>
      <c r="B462" s="79"/>
      <c r="C462" s="89"/>
      <c r="D462" s="90"/>
      <c r="E462" s="39" t="s">
        <v>27</v>
      </c>
      <c r="F462" s="30">
        <v>0</v>
      </c>
      <c r="G462" s="30">
        <v>0</v>
      </c>
      <c r="H462" s="56">
        <v>0</v>
      </c>
      <c r="I462"/>
    </row>
    <row r="463" spans="1:8" s="3" customFormat="1" ht="30" customHeight="1">
      <c r="A463" s="86" t="s">
        <v>159</v>
      </c>
      <c r="B463" s="77" t="s">
        <v>444</v>
      </c>
      <c r="C463" s="89"/>
      <c r="D463" s="90"/>
      <c r="E463" s="38" t="s">
        <v>21</v>
      </c>
      <c r="F463" s="29">
        <f>SUM(F464:F465)</f>
        <v>0</v>
      </c>
      <c r="G463" s="29">
        <f>SUM(G464:G465)</f>
        <v>0</v>
      </c>
      <c r="H463" s="29">
        <f>SUM(H464:H465)</f>
        <v>0</v>
      </c>
    </row>
    <row r="464" spans="1:8" s="3" customFormat="1" ht="30" customHeight="1">
      <c r="A464" s="87"/>
      <c r="B464" s="78"/>
      <c r="C464" s="89"/>
      <c r="D464" s="90"/>
      <c r="E464" s="39" t="s">
        <v>150</v>
      </c>
      <c r="F464" s="30">
        <v>0</v>
      </c>
      <c r="G464" s="30">
        <v>0</v>
      </c>
      <c r="H464" s="56">
        <v>0</v>
      </c>
    </row>
    <row r="465" spans="1:8" s="3" customFormat="1" ht="30" customHeight="1">
      <c r="A465" s="88"/>
      <c r="B465" s="79"/>
      <c r="C465" s="89"/>
      <c r="D465" s="90"/>
      <c r="E465" s="39" t="s">
        <v>27</v>
      </c>
      <c r="F465" s="30">
        <v>0</v>
      </c>
      <c r="G465" s="30">
        <v>0</v>
      </c>
      <c r="H465" s="56">
        <v>0</v>
      </c>
    </row>
    <row r="466" spans="1:8" s="3" customFormat="1" ht="30" customHeight="1">
      <c r="A466" s="86" t="s">
        <v>160</v>
      </c>
      <c r="B466" s="77" t="s">
        <v>433</v>
      </c>
      <c r="C466" s="89"/>
      <c r="D466" s="90"/>
      <c r="E466" s="38" t="s">
        <v>21</v>
      </c>
      <c r="F466" s="29">
        <f>SUM(F467:F468)</f>
        <v>0</v>
      </c>
      <c r="G466" s="29">
        <f>SUM(G467:G468)</f>
        <v>0</v>
      </c>
      <c r="H466" s="29">
        <f>SUM(H467:H468)</f>
        <v>0</v>
      </c>
    </row>
    <row r="467" spans="1:8" s="3" customFormat="1" ht="30" customHeight="1">
      <c r="A467" s="87"/>
      <c r="B467" s="78"/>
      <c r="C467" s="89"/>
      <c r="D467" s="90"/>
      <c r="E467" s="39" t="s">
        <v>150</v>
      </c>
      <c r="F467" s="30">
        <v>0</v>
      </c>
      <c r="G467" s="30">
        <v>0</v>
      </c>
      <c r="H467" s="56">
        <v>0</v>
      </c>
    </row>
    <row r="468" spans="1:8" s="3" customFormat="1" ht="30" customHeight="1">
      <c r="A468" s="88"/>
      <c r="B468" s="79"/>
      <c r="C468" s="89"/>
      <c r="D468" s="90"/>
      <c r="E468" s="39" t="s">
        <v>27</v>
      </c>
      <c r="F468" s="30">
        <v>0</v>
      </c>
      <c r="G468" s="30">
        <v>0</v>
      </c>
      <c r="H468" s="56">
        <v>0</v>
      </c>
    </row>
    <row r="469" spans="1:8" s="3" customFormat="1" ht="30" customHeight="1">
      <c r="A469" s="86" t="s">
        <v>250</v>
      </c>
      <c r="B469" s="77" t="s">
        <v>443</v>
      </c>
      <c r="C469" s="89"/>
      <c r="D469" s="90"/>
      <c r="E469" s="38" t="s">
        <v>21</v>
      </c>
      <c r="F469" s="29">
        <f>SUM(F470:F471)</f>
        <v>0</v>
      </c>
      <c r="G469" s="29">
        <f>SUM(G470:G471)</f>
        <v>0</v>
      </c>
      <c r="H469" s="29">
        <f>SUM(H470:H471)</f>
        <v>0</v>
      </c>
    </row>
    <row r="470" spans="1:8" s="3" customFormat="1" ht="30" customHeight="1">
      <c r="A470" s="87"/>
      <c r="B470" s="78"/>
      <c r="C470" s="89"/>
      <c r="D470" s="90"/>
      <c r="E470" s="39" t="s">
        <v>150</v>
      </c>
      <c r="F470" s="30">
        <v>0</v>
      </c>
      <c r="G470" s="30">
        <v>0</v>
      </c>
      <c r="H470" s="56">
        <v>0</v>
      </c>
    </row>
    <row r="471" spans="1:8" s="3" customFormat="1" ht="30" customHeight="1">
      <c r="A471" s="88"/>
      <c r="B471" s="79"/>
      <c r="C471" s="89"/>
      <c r="D471" s="90"/>
      <c r="E471" s="39" t="s">
        <v>27</v>
      </c>
      <c r="F471" s="30">
        <v>0</v>
      </c>
      <c r="G471" s="30">
        <v>0</v>
      </c>
      <c r="H471" s="56">
        <v>0</v>
      </c>
    </row>
    <row r="472" spans="1:8" s="3" customFormat="1" ht="30" customHeight="1">
      <c r="A472" s="86" t="s">
        <v>328</v>
      </c>
      <c r="B472" s="77" t="s">
        <v>434</v>
      </c>
      <c r="C472" s="89"/>
      <c r="D472" s="90"/>
      <c r="E472" s="38" t="s">
        <v>21</v>
      </c>
      <c r="F472" s="29">
        <f>SUM(F473:F474)</f>
        <v>0</v>
      </c>
      <c r="G472" s="29">
        <f>SUM(G473:G474)</f>
        <v>0</v>
      </c>
      <c r="H472" s="29">
        <f>SUM(H473:H474)</f>
        <v>0</v>
      </c>
    </row>
    <row r="473" spans="1:9" s="3" customFormat="1" ht="33" customHeight="1">
      <c r="A473" s="87"/>
      <c r="B473" s="78"/>
      <c r="C473" s="89"/>
      <c r="D473" s="90"/>
      <c r="E473" s="39" t="s">
        <v>150</v>
      </c>
      <c r="F473" s="30">
        <v>0</v>
      </c>
      <c r="G473" s="30">
        <v>0</v>
      </c>
      <c r="H473" s="56">
        <v>0</v>
      </c>
      <c r="I473" s="35"/>
    </row>
    <row r="474" spans="1:8" s="3" customFormat="1" ht="33" customHeight="1">
      <c r="A474" s="88"/>
      <c r="B474" s="79"/>
      <c r="C474" s="89"/>
      <c r="D474" s="90"/>
      <c r="E474" s="39" t="s">
        <v>27</v>
      </c>
      <c r="F474" s="30">
        <v>0</v>
      </c>
      <c r="G474" s="30">
        <v>0</v>
      </c>
      <c r="H474" s="56">
        <v>0</v>
      </c>
    </row>
    <row r="475" spans="1:8" s="3" customFormat="1" ht="30" customHeight="1">
      <c r="A475" s="86" t="s">
        <v>486</v>
      </c>
      <c r="B475" s="77" t="s">
        <v>487</v>
      </c>
      <c r="C475" s="89"/>
      <c r="D475" s="90"/>
      <c r="E475" s="38" t="s">
        <v>21</v>
      </c>
      <c r="F475" s="29">
        <f>SUM(F476:F477)</f>
        <v>0</v>
      </c>
      <c r="G475" s="29">
        <f>SUM(G476:G477)</f>
        <v>0</v>
      </c>
      <c r="H475" s="29">
        <v>0</v>
      </c>
    </row>
    <row r="476" spans="1:8" s="3" customFormat="1" ht="30" customHeight="1">
      <c r="A476" s="87"/>
      <c r="B476" s="78"/>
      <c r="C476" s="89"/>
      <c r="D476" s="90"/>
      <c r="E476" s="39" t="s">
        <v>150</v>
      </c>
      <c r="F476" s="30">
        <v>0</v>
      </c>
      <c r="G476" s="30">
        <v>0</v>
      </c>
      <c r="H476" s="30">
        <v>0</v>
      </c>
    </row>
    <row r="477" spans="1:8" s="3" customFormat="1" ht="30" customHeight="1">
      <c r="A477" s="88"/>
      <c r="B477" s="79"/>
      <c r="C477" s="89"/>
      <c r="D477" s="90"/>
      <c r="E477" s="39" t="s">
        <v>27</v>
      </c>
      <c r="F477" s="30">
        <v>0</v>
      </c>
      <c r="G477" s="30">
        <v>0</v>
      </c>
      <c r="H477" s="30">
        <v>0</v>
      </c>
    </row>
    <row r="478" spans="1:8" s="3" customFormat="1" ht="30" customHeight="1">
      <c r="A478" s="86" t="s">
        <v>524</v>
      </c>
      <c r="B478" s="77" t="s">
        <v>525</v>
      </c>
      <c r="C478" s="89"/>
      <c r="D478" s="90"/>
      <c r="E478" s="38" t="s">
        <v>21</v>
      </c>
      <c r="F478" s="29">
        <f>SUM(F479:F480)</f>
        <v>3263060.06</v>
      </c>
      <c r="G478" s="29">
        <f>SUM(G479:G480)</f>
        <v>1263060.06</v>
      </c>
      <c r="H478" s="29">
        <f>G478/F478*100</f>
        <v>38.70783978153317</v>
      </c>
    </row>
    <row r="479" spans="1:8" s="3" customFormat="1" ht="30" customHeight="1">
      <c r="A479" s="87"/>
      <c r="B479" s="78"/>
      <c r="C479" s="89"/>
      <c r="D479" s="90"/>
      <c r="E479" s="39" t="s">
        <v>150</v>
      </c>
      <c r="F479" s="30">
        <v>2000000</v>
      </c>
      <c r="G479" s="30">
        <v>0</v>
      </c>
      <c r="H479" s="30">
        <v>0</v>
      </c>
    </row>
    <row r="480" spans="1:8" s="3" customFormat="1" ht="42" customHeight="1">
      <c r="A480" s="88"/>
      <c r="B480" s="79"/>
      <c r="C480" s="89"/>
      <c r="D480" s="90"/>
      <c r="E480" s="39" t="s">
        <v>27</v>
      </c>
      <c r="F480" s="30">
        <v>1263060.06</v>
      </c>
      <c r="G480" s="30">
        <v>1263060.06</v>
      </c>
      <c r="H480" s="30">
        <f>G480/F480*100</f>
        <v>100</v>
      </c>
    </row>
    <row r="481" spans="1:8" s="3" customFormat="1" ht="30" customHeight="1">
      <c r="A481" s="86" t="s">
        <v>541</v>
      </c>
      <c r="B481" s="77" t="s">
        <v>542</v>
      </c>
      <c r="C481" s="89"/>
      <c r="D481" s="90"/>
      <c r="E481" s="38" t="s">
        <v>21</v>
      </c>
      <c r="F481" s="29">
        <f>SUM(F482:F483)</f>
        <v>4113539.98</v>
      </c>
      <c r="G481" s="29">
        <f>SUM(G482:G483)</f>
        <v>4113539.98</v>
      </c>
      <c r="H481" s="29">
        <f>G481/F481*100</f>
        <v>100</v>
      </c>
    </row>
    <row r="482" spans="1:8" s="3" customFormat="1" ht="30" customHeight="1">
      <c r="A482" s="87"/>
      <c r="B482" s="78"/>
      <c r="C482" s="89"/>
      <c r="D482" s="90"/>
      <c r="E482" s="39" t="s">
        <v>150</v>
      </c>
      <c r="F482" s="30">
        <v>0</v>
      </c>
      <c r="G482" s="30">
        <v>0</v>
      </c>
      <c r="H482" s="30">
        <v>0</v>
      </c>
    </row>
    <row r="483" spans="1:8" s="3" customFormat="1" ht="34.5" customHeight="1">
      <c r="A483" s="88"/>
      <c r="B483" s="79"/>
      <c r="C483" s="89"/>
      <c r="D483" s="90"/>
      <c r="E483" s="39" t="s">
        <v>27</v>
      </c>
      <c r="F483" s="30">
        <v>4113539.98</v>
      </c>
      <c r="G483" s="30">
        <v>4113539.98</v>
      </c>
      <c r="H483" s="30">
        <f aca="true" t="shared" si="15" ref="H483:H493">G483/F483*100</f>
        <v>100</v>
      </c>
    </row>
    <row r="484" spans="1:8" s="3" customFormat="1" ht="30" customHeight="1">
      <c r="A484" s="62" t="s">
        <v>45</v>
      </c>
      <c r="B484" s="65" t="s">
        <v>276</v>
      </c>
      <c r="C484" s="68" t="s">
        <v>235</v>
      </c>
      <c r="D484" s="71" t="s">
        <v>196</v>
      </c>
      <c r="E484" s="7" t="s">
        <v>21</v>
      </c>
      <c r="F484" s="44">
        <f>SUM(F485:F486)</f>
        <v>7190890.02</v>
      </c>
      <c r="G484" s="44">
        <f>SUM(G485:G486)</f>
        <v>7190890.02</v>
      </c>
      <c r="H484" s="44">
        <f t="shared" si="15"/>
        <v>100</v>
      </c>
    </row>
    <row r="485" spans="1:8" s="3" customFormat="1" ht="30" customHeight="1">
      <c r="A485" s="63"/>
      <c r="B485" s="66"/>
      <c r="C485" s="69"/>
      <c r="D485" s="72"/>
      <c r="E485" s="8" t="s">
        <v>150</v>
      </c>
      <c r="F485" s="44">
        <f>F488+F494</f>
        <v>3858000.8</v>
      </c>
      <c r="G485" s="44">
        <f>G488+G494</f>
        <v>3858000.8</v>
      </c>
      <c r="H485" s="44">
        <f t="shared" si="15"/>
        <v>100</v>
      </c>
    </row>
    <row r="486" spans="1:8" s="3" customFormat="1" ht="30" customHeight="1">
      <c r="A486" s="64"/>
      <c r="B486" s="67"/>
      <c r="C486" s="70"/>
      <c r="D486" s="73"/>
      <c r="E486" s="8" t="s">
        <v>27</v>
      </c>
      <c r="F486" s="44">
        <f>F489+F495</f>
        <v>3332889.2199999997</v>
      </c>
      <c r="G486" s="44">
        <f>G489+G495</f>
        <v>3332889.2199999997</v>
      </c>
      <c r="H486" s="44">
        <f t="shared" si="15"/>
        <v>100</v>
      </c>
    </row>
    <row r="487" spans="1:8" s="3" customFormat="1" ht="30" customHeight="1">
      <c r="A487" s="107" t="s">
        <v>46</v>
      </c>
      <c r="B487" s="167" t="s">
        <v>277</v>
      </c>
      <c r="C487" s="172" t="s">
        <v>235</v>
      </c>
      <c r="D487" s="100"/>
      <c r="E487" s="5" t="s">
        <v>21</v>
      </c>
      <c r="F487" s="28">
        <f>SUM(F488:F489)</f>
        <v>6599980.8</v>
      </c>
      <c r="G487" s="28">
        <f>SUM(G488:G489)</f>
        <v>6599980.8</v>
      </c>
      <c r="H487" s="28">
        <f t="shared" si="15"/>
        <v>100</v>
      </c>
    </row>
    <row r="488" spans="1:8" s="3" customFormat="1" ht="30" customHeight="1">
      <c r="A488" s="107"/>
      <c r="B488" s="167"/>
      <c r="C488" s="173"/>
      <c r="D488" s="100"/>
      <c r="E488" s="6" t="s">
        <v>150</v>
      </c>
      <c r="F488" s="28">
        <f>F491</f>
        <v>3599980.8</v>
      </c>
      <c r="G488" s="28">
        <f>G491</f>
        <v>3599980.8</v>
      </c>
      <c r="H488" s="28">
        <f t="shared" si="15"/>
        <v>100</v>
      </c>
    </row>
    <row r="489" spans="1:8" s="3" customFormat="1" ht="34.5" customHeight="1">
      <c r="A489" s="107"/>
      <c r="B489" s="167"/>
      <c r="C489" s="174"/>
      <c r="D489" s="100"/>
      <c r="E489" s="6" t="s">
        <v>27</v>
      </c>
      <c r="F489" s="28">
        <f>F492</f>
        <v>3000000</v>
      </c>
      <c r="G489" s="28">
        <f>G492</f>
        <v>3000000</v>
      </c>
      <c r="H489" s="28">
        <f t="shared" si="15"/>
        <v>100</v>
      </c>
    </row>
    <row r="490" spans="1:9" ht="36" customHeight="1">
      <c r="A490" s="150" t="s">
        <v>128</v>
      </c>
      <c r="B490" s="134" t="s">
        <v>329</v>
      </c>
      <c r="C490" s="177"/>
      <c r="D490" s="90"/>
      <c r="E490" s="31" t="s">
        <v>21</v>
      </c>
      <c r="F490" s="47">
        <f>SUM(F491:F492)</f>
        <v>6599980.8</v>
      </c>
      <c r="G490" s="47">
        <f>SUM(G491:G492)</f>
        <v>6599980.8</v>
      </c>
      <c r="H490" s="47">
        <f t="shared" si="15"/>
        <v>100</v>
      </c>
      <c r="I490" s="3"/>
    </row>
    <row r="491" spans="1:9" ht="34.5" customHeight="1">
      <c r="A491" s="150"/>
      <c r="B491" s="134"/>
      <c r="C491" s="177"/>
      <c r="D491" s="90"/>
      <c r="E491" s="32" t="s">
        <v>150</v>
      </c>
      <c r="F491" s="48">
        <v>3599980.8</v>
      </c>
      <c r="G491" s="48">
        <v>3599980.8</v>
      </c>
      <c r="H491" s="56">
        <f t="shared" si="15"/>
        <v>100</v>
      </c>
      <c r="I491" s="3"/>
    </row>
    <row r="492" spans="1:9" ht="34.5" customHeight="1">
      <c r="A492" s="150"/>
      <c r="B492" s="134"/>
      <c r="C492" s="177"/>
      <c r="D492" s="90"/>
      <c r="E492" s="32" t="s">
        <v>27</v>
      </c>
      <c r="F492" s="48">
        <v>3000000</v>
      </c>
      <c r="G492" s="48">
        <v>3000000</v>
      </c>
      <c r="H492" s="48">
        <f t="shared" si="15"/>
        <v>100</v>
      </c>
      <c r="I492" s="3"/>
    </row>
    <row r="493" spans="1:9" ht="30" customHeight="1">
      <c r="A493" s="107" t="s">
        <v>99</v>
      </c>
      <c r="B493" s="167" t="s">
        <v>278</v>
      </c>
      <c r="C493" s="172" t="s">
        <v>235</v>
      </c>
      <c r="D493" s="100"/>
      <c r="E493" s="5" t="s">
        <v>21</v>
      </c>
      <c r="F493" s="28">
        <f>SUM(F494:F495)</f>
        <v>590909.22</v>
      </c>
      <c r="G493" s="28">
        <f>SUM(G494:G495)</f>
        <v>590909.22</v>
      </c>
      <c r="H493" s="28">
        <f t="shared" si="15"/>
        <v>100</v>
      </c>
      <c r="I493" s="3"/>
    </row>
    <row r="494" spans="1:9" ht="30" customHeight="1">
      <c r="A494" s="107"/>
      <c r="B494" s="167"/>
      <c r="C494" s="173"/>
      <c r="D494" s="100"/>
      <c r="E494" s="6" t="s">
        <v>150</v>
      </c>
      <c r="F494" s="28">
        <f>F497</f>
        <v>258020</v>
      </c>
      <c r="G494" s="28">
        <f>G497</f>
        <v>258020</v>
      </c>
      <c r="H494" s="28">
        <f>G494/F494*100</f>
        <v>100</v>
      </c>
      <c r="I494" s="3"/>
    </row>
    <row r="495" spans="1:9" ht="48" customHeight="1">
      <c r="A495" s="107"/>
      <c r="B495" s="167"/>
      <c r="C495" s="174"/>
      <c r="D495" s="100"/>
      <c r="E495" s="6" t="s">
        <v>27</v>
      </c>
      <c r="F495" s="28">
        <f>F498</f>
        <v>332889.22</v>
      </c>
      <c r="G495" s="28">
        <f>G498</f>
        <v>332889.22</v>
      </c>
      <c r="H495" s="28">
        <f>G495/F495*100</f>
        <v>100</v>
      </c>
      <c r="I495" s="3"/>
    </row>
    <row r="496" spans="1:8" s="3" customFormat="1" ht="30" customHeight="1">
      <c r="A496" s="150" t="s">
        <v>129</v>
      </c>
      <c r="B496" s="124" t="s">
        <v>330</v>
      </c>
      <c r="C496" s="177"/>
      <c r="D496" s="176"/>
      <c r="E496" s="31" t="s">
        <v>21</v>
      </c>
      <c r="F496" s="29">
        <f>SUM(F497:F498)</f>
        <v>590909.22</v>
      </c>
      <c r="G496" s="29">
        <f>SUM(G497:G498)</f>
        <v>590909.22</v>
      </c>
      <c r="H496" s="29">
        <f>G496/F496*100</f>
        <v>100</v>
      </c>
    </row>
    <row r="497" spans="1:8" s="3" customFormat="1" ht="30" customHeight="1">
      <c r="A497" s="150"/>
      <c r="B497" s="124"/>
      <c r="C497" s="177"/>
      <c r="D497" s="176"/>
      <c r="E497" s="32" t="s">
        <v>150</v>
      </c>
      <c r="F497" s="238">
        <v>258020</v>
      </c>
      <c r="G497" s="238">
        <v>258020</v>
      </c>
      <c r="H497" s="56">
        <f>G497/F497*100</f>
        <v>100</v>
      </c>
    </row>
    <row r="498" spans="1:8" s="3" customFormat="1" ht="30" customHeight="1">
      <c r="A498" s="150"/>
      <c r="B498" s="124"/>
      <c r="C498" s="177"/>
      <c r="D498" s="176"/>
      <c r="E498" s="32" t="s">
        <v>27</v>
      </c>
      <c r="F498" s="30">
        <v>332889.22</v>
      </c>
      <c r="G498" s="30">
        <v>332889.22</v>
      </c>
      <c r="H498" s="30">
        <f>G498/F498*100</f>
        <v>100</v>
      </c>
    </row>
    <row r="499" spans="1:9" s="3" customFormat="1" ht="30" customHeight="1">
      <c r="A499" s="129" t="s">
        <v>47</v>
      </c>
      <c r="B499" s="175" t="s">
        <v>279</v>
      </c>
      <c r="C499" s="156" t="s">
        <v>235</v>
      </c>
      <c r="D499" s="71" t="s">
        <v>197</v>
      </c>
      <c r="E499" s="7" t="s">
        <v>21</v>
      </c>
      <c r="F499" s="44">
        <f>SUM(F500:F501)</f>
        <v>60833421.04000001</v>
      </c>
      <c r="G499" s="44">
        <f>SUM(G500:G501)</f>
        <v>41493059.49</v>
      </c>
      <c r="H499" s="44">
        <f>G499/F499*100</f>
        <v>68.20767068601474</v>
      </c>
      <c r="I499"/>
    </row>
    <row r="500" spans="1:9" s="3" customFormat="1" ht="30" customHeight="1">
      <c r="A500" s="129"/>
      <c r="B500" s="175"/>
      <c r="C500" s="156"/>
      <c r="D500" s="72"/>
      <c r="E500" s="8" t="s">
        <v>150</v>
      </c>
      <c r="F500" s="44">
        <f>F503+F509+F530</f>
        <v>0</v>
      </c>
      <c r="G500" s="44">
        <f>G503+G509+G530</f>
        <v>0</v>
      </c>
      <c r="H500" s="44">
        <v>0</v>
      </c>
      <c r="I500"/>
    </row>
    <row r="501" spans="1:9" s="3" customFormat="1" ht="51" customHeight="1">
      <c r="A501" s="129"/>
      <c r="B501" s="175"/>
      <c r="C501" s="156"/>
      <c r="D501" s="73"/>
      <c r="E501" s="8" t="s">
        <v>27</v>
      </c>
      <c r="F501" s="44">
        <f>F504+F510+F531</f>
        <v>60833421.04000001</v>
      </c>
      <c r="G501" s="44">
        <f>G504+G510+G531</f>
        <v>41493059.49</v>
      </c>
      <c r="H501" s="44">
        <f>G501/F501*100</f>
        <v>68.20767068601474</v>
      </c>
      <c r="I501"/>
    </row>
    <row r="502" spans="1:9" s="3" customFormat="1" ht="43.5" customHeight="1">
      <c r="A502" s="107" t="s">
        <v>100</v>
      </c>
      <c r="B502" s="167" t="s">
        <v>280</v>
      </c>
      <c r="C502" s="172" t="s">
        <v>235</v>
      </c>
      <c r="D502" s="100"/>
      <c r="E502" s="5" t="s">
        <v>21</v>
      </c>
      <c r="F502" s="28">
        <f>SUM(F503:F504)</f>
        <v>37500000</v>
      </c>
      <c r="G502" s="28">
        <f>SUM(G503:G504)</f>
        <v>37327806.97</v>
      </c>
      <c r="H502" s="28">
        <f>G502/F502*100</f>
        <v>99.54081858666667</v>
      </c>
      <c r="I502"/>
    </row>
    <row r="503" spans="1:9" s="3" customFormat="1" ht="42" customHeight="1">
      <c r="A503" s="107"/>
      <c r="B503" s="167"/>
      <c r="C503" s="173"/>
      <c r="D503" s="100"/>
      <c r="E503" s="6" t="s">
        <v>150</v>
      </c>
      <c r="F503" s="28">
        <f>F506</f>
        <v>0</v>
      </c>
      <c r="G503" s="28">
        <f>G506</f>
        <v>0</v>
      </c>
      <c r="H503" s="28">
        <v>0</v>
      </c>
      <c r="I503"/>
    </row>
    <row r="504" spans="1:9" s="3" customFormat="1" ht="49.5" customHeight="1">
      <c r="A504" s="107"/>
      <c r="B504" s="167"/>
      <c r="C504" s="174"/>
      <c r="D504" s="100"/>
      <c r="E504" s="6" t="s">
        <v>27</v>
      </c>
      <c r="F504" s="28">
        <f>F507</f>
        <v>37500000</v>
      </c>
      <c r="G504" s="28">
        <f>G507</f>
        <v>37327806.97</v>
      </c>
      <c r="H504" s="28">
        <f>G504/F504*100</f>
        <v>99.54081858666667</v>
      </c>
      <c r="I504"/>
    </row>
    <row r="505" spans="1:8" s="3" customFormat="1" ht="30" customHeight="1">
      <c r="A505" s="98" t="s">
        <v>101</v>
      </c>
      <c r="B505" s="99" t="s">
        <v>331</v>
      </c>
      <c r="C505" s="89"/>
      <c r="D505" s="90"/>
      <c r="E505" s="38" t="s">
        <v>21</v>
      </c>
      <c r="F505" s="29">
        <f>SUM(F506:F507)</f>
        <v>37500000</v>
      </c>
      <c r="G505" s="29">
        <f>SUM(G506:G507)</f>
        <v>37327806.97</v>
      </c>
      <c r="H505" s="29">
        <f>G505/F505*100</f>
        <v>99.54081858666667</v>
      </c>
    </row>
    <row r="506" spans="1:8" s="3" customFormat="1" ht="30" customHeight="1">
      <c r="A506" s="98"/>
      <c r="B506" s="99"/>
      <c r="C506" s="89"/>
      <c r="D506" s="90"/>
      <c r="E506" s="39" t="s">
        <v>150</v>
      </c>
      <c r="F506" s="30">
        <v>0</v>
      </c>
      <c r="G506" s="30">
        <v>0</v>
      </c>
      <c r="H506" s="56">
        <v>0</v>
      </c>
    </row>
    <row r="507" spans="1:8" s="3" customFormat="1" ht="30" customHeight="1">
      <c r="A507" s="98"/>
      <c r="B507" s="99"/>
      <c r="C507" s="89"/>
      <c r="D507" s="90"/>
      <c r="E507" s="39" t="s">
        <v>27</v>
      </c>
      <c r="F507" s="30">
        <v>37500000</v>
      </c>
      <c r="G507" s="30">
        <v>37327806.97</v>
      </c>
      <c r="H507" s="56">
        <f>G507/F507*100</f>
        <v>99.54081858666667</v>
      </c>
    </row>
    <row r="508" spans="1:8" s="3" customFormat="1" ht="30" customHeight="1">
      <c r="A508" s="107" t="s">
        <v>102</v>
      </c>
      <c r="B508" s="167" t="s">
        <v>281</v>
      </c>
      <c r="C508" s="172" t="s">
        <v>235</v>
      </c>
      <c r="D508" s="100"/>
      <c r="E508" s="5" t="s">
        <v>21</v>
      </c>
      <c r="F508" s="28">
        <f>SUM(F509:F510)</f>
        <v>3354505.06</v>
      </c>
      <c r="G508" s="28">
        <f>SUM(G509:G510)</f>
        <v>3354505.06</v>
      </c>
      <c r="H508" s="28">
        <f>G508/F508*100</f>
        <v>100</v>
      </c>
    </row>
    <row r="509" spans="1:8" s="3" customFormat="1" ht="30" customHeight="1">
      <c r="A509" s="107"/>
      <c r="B509" s="167"/>
      <c r="C509" s="173"/>
      <c r="D509" s="100"/>
      <c r="E509" s="6" t="s">
        <v>150</v>
      </c>
      <c r="F509" s="28">
        <f>F512+F515+F518+F521+F524+F527</f>
        <v>0</v>
      </c>
      <c r="G509" s="28">
        <f>G512+G515+G518+G521+G524+G527</f>
        <v>0</v>
      </c>
      <c r="H509" s="28">
        <v>0</v>
      </c>
    </row>
    <row r="510" spans="1:8" s="3" customFormat="1" ht="52.5" customHeight="1">
      <c r="A510" s="107"/>
      <c r="B510" s="167"/>
      <c r="C510" s="174"/>
      <c r="D510" s="100"/>
      <c r="E510" s="6" t="s">
        <v>27</v>
      </c>
      <c r="F510" s="28">
        <f>F513+F516+F519+F522+F525+F528</f>
        <v>3354505.06</v>
      </c>
      <c r="G510" s="28">
        <f>G513+G516+G519+G522+G525+G528</f>
        <v>3354505.06</v>
      </c>
      <c r="H510" s="28">
        <f>G510/F510*100</f>
        <v>100</v>
      </c>
    </row>
    <row r="511" spans="1:8" s="3" customFormat="1" ht="30" customHeight="1">
      <c r="A511" s="98" t="s">
        <v>103</v>
      </c>
      <c r="B511" s="99" t="s">
        <v>332</v>
      </c>
      <c r="C511" s="89"/>
      <c r="D511" s="90"/>
      <c r="E511" s="38" t="s">
        <v>21</v>
      </c>
      <c r="F511" s="29">
        <f>SUM(F512:F513)</f>
        <v>2734621.06</v>
      </c>
      <c r="G511" s="29">
        <f>SUM(G512:G513)</f>
        <v>2734621.06</v>
      </c>
      <c r="H511" s="29">
        <f>G511/F511*100</f>
        <v>100</v>
      </c>
    </row>
    <row r="512" spans="1:8" s="3" customFormat="1" ht="30" customHeight="1">
      <c r="A512" s="98"/>
      <c r="B512" s="99"/>
      <c r="C512" s="89"/>
      <c r="D512" s="90"/>
      <c r="E512" s="39" t="s">
        <v>150</v>
      </c>
      <c r="F512" s="30">
        <v>0</v>
      </c>
      <c r="G512" s="30">
        <v>0</v>
      </c>
      <c r="H512" s="56">
        <v>0</v>
      </c>
    </row>
    <row r="513" spans="1:8" s="3" customFormat="1" ht="30" customHeight="1">
      <c r="A513" s="98"/>
      <c r="B513" s="99"/>
      <c r="C513" s="89"/>
      <c r="D513" s="90"/>
      <c r="E513" s="39" t="s">
        <v>27</v>
      </c>
      <c r="F513" s="30">
        <v>2734621.06</v>
      </c>
      <c r="G513" s="30">
        <v>2734621.06</v>
      </c>
      <c r="H513" s="56">
        <f>G513/F513*100</f>
        <v>100</v>
      </c>
    </row>
    <row r="514" spans="1:8" s="3" customFormat="1" ht="30" customHeight="1">
      <c r="A514" s="98" t="s">
        <v>104</v>
      </c>
      <c r="B514" s="99" t="s">
        <v>333</v>
      </c>
      <c r="C514" s="89"/>
      <c r="D514" s="90"/>
      <c r="E514" s="38" t="s">
        <v>21</v>
      </c>
      <c r="F514" s="29">
        <f>SUM(F515:F516)</f>
        <v>0</v>
      </c>
      <c r="G514" s="29">
        <f>SUM(G515:G516)</f>
        <v>0</v>
      </c>
      <c r="H514" s="29">
        <f>SUM(H515:H516)</f>
        <v>0</v>
      </c>
    </row>
    <row r="515" spans="1:8" s="3" customFormat="1" ht="30" customHeight="1">
      <c r="A515" s="98"/>
      <c r="B515" s="99"/>
      <c r="C515" s="89"/>
      <c r="D515" s="90"/>
      <c r="E515" s="39" t="s">
        <v>150</v>
      </c>
      <c r="F515" s="30">
        <v>0</v>
      </c>
      <c r="G515" s="30">
        <v>0</v>
      </c>
      <c r="H515" s="30">
        <v>0</v>
      </c>
    </row>
    <row r="516" spans="1:8" s="3" customFormat="1" ht="30" customHeight="1">
      <c r="A516" s="98"/>
      <c r="B516" s="99"/>
      <c r="C516" s="89"/>
      <c r="D516" s="90"/>
      <c r="E516" s="39" t="s">
        <v>27</v>
      </c>
      <c r="F516" s="30">
        <v>0</v>
      </c>
      <c r="G516" s="30">
        <v>0</v>
      </c>
      <c r="H516" s="30">
        <v>0</v>
      </c>
    </row>
    <row r="517" spans="1:8" s="3" customFormat="1" ht="30" customHeight="1">
      <c r="A517" s="98" t="s">
        <v>105</v>
      </c>
      <c r="B517" s="77" t="s">
        <v>334</v>
      </c>
      <c r="C517" s="89"/>
      <c r="D517" s="90"/>
      <c r="E517" s="38" t="s">
        <v>21</v>
      </c>
      <c r="F517" s="29">
        <f>SUM(F518:F519)</f>
        <v>0</v>
      </c>
      <c r="G517" s="29">
        <f>SUM(G518:G519)</f>
        <v>0</v>
      </c>
      <c r="H517" s="29">
        <f>SUM(H518:H519)</f>
        <v>0</v>
      </c>
    </row>
    <row r="518" spans="1:8" s="3" customFormat="1" ht="27" customHeight="1">
      <c r="A518" s="98"/>
      <c r="B518" s="78"/>
      <c r="C518" s="89"/>
      <c r="D518" s="90"/>
      <c r="E518" s="39" t="s">
        <v>150</v>
      </c>
      <c r="F518" s="30">
        <v>0</v>
      </c>
      <c r="G518" s="30">
        <v>0</v>
      </c>
      <c r="H518" s="30">
        <v>0</v>
      </c>
    </row>
    <row r="519" spans="1:8" s="3" customFormat="1" ht="24" customHeight="1">
      <c r="A519" s="98"/>
      <c r="B519" s="79"/>
      <c r="C519" s="89"/>
      <c r="D519" s="90"/>
      <c r="E519" s="39" t="s">
        <v>27</v>
      </c>
      <c r="F519" s="30">
        <v>0</v>
      </c>
      <c r="G519" s="30">
        <v>0</v>
      </c>
      <c r="H519" s="30">
        <v>0</v>
      </c>
    </row>
    <row r="520" spans="1:8" s="3" customFormat="1" ht="30" customHeight="1">
      <c r="A520" s="98" t="s">
        <v>106</v>
      </c>
      <c r="B520" s="77" t="s">
        <v>335</v>
      </c>
      <c r="C520" s="89"/>
      <c r="D520" s="90"/>
      <c r="E520" s="38" t="s">
        <v>21</v>
      </c>
      <c r="F520" s="29">
        <f>SUM(F521:F522)</f>
        <v>74520</v>
      </c>
      <c r="G520" s="29">
        <f>SUM(G521:G522)</f>
        <v>74520</v>
      </c>
      <c r="H520" s="29">
        <f>G520/F520*100</f>
        <v>100</v>
      </c>
    </row>
    <row r="521" spans="1:8" s="3" customFormat="1" ht="30" customHeight="1">
      <c r="A521" s="98"/>
      <c r="B521" s="78"/>
      <c r="C521" s="89"/>
      <c r="D521" s="90"/>
      <c r="E521" s="39" t="s">
        <v>150</v>
      </c>
      <c r="F521" s="30">
        <v>0</v>
      </c>
      <c r="G521" s="30">
        <v>0</v>
      </c>
      <c r="H521" s="56">
        <v>0</v>
      </c>
    </row>
    <row r="522" spans="1:8" s="3" customFormat="1" ht="30" customHeight="1">
      <c r="A522" s="98"/>
      <c r="B522" s="79"/>
      <c r="C522" s="89"/>
      <c r="D522" s="90"/>
      <c r="E522" s="39" t="s">
        <v>27</v>
      </c>
      <c r="F522" s="30">
        <v>74520</v>
      </c>
      <c r="G522" s="30">
        <v>74520</v>
      </c>
      <c r="H522" s="30">
        <f>G522/F522*100</f>
        <v>100</v>
      </c>
    </row>
    <row r="523" spans="1:8" s="3" customFormat="1" ht="30" customHeight="1">
      <c r="A523" s="98" t="s">
        <v>107</v>
      </c>
      <c r="B523" s="99" t="s">
        <v>336</v>
      </c>
      <c r="C523" s="89"/>
      <c r="D523" s="90"/>
      <c r="E523" s="38" t="s">
        <v>21</v>
      </c>
      <c r="F523" s="29">
        <f>SUM(F524:F525)</f>
        <v>545364</v>
      </c>
      <c r="G523" s="29">
        <f>SUM(G524:G525)</f>
        <v>545364</v>
      </c>
      <c r="H523" s="29">
        <f>G523/F523*100</f>
        <v>100</v>
      </c>
    </row>
    <row r="524" spans="1:8" s="3" customFormat="1" ht="30" customHeight="1">
      <c r="A524" s="98"/>
      <c r="B524" s="99"/>
      <c r="C524" s="89"/>
      <c r="D524" s="90"/>
      <c r="E524" s="39" t="s">
        <v>150</v>
      </c>
      <c r="F524" s="30">
        <v>0</v>
      </c>
      <c r="G524" s="30">
        <v>0</v>
      </c>
      <c r="H524" s="56">
        <v>0</v>
      </c>
    </row>
    <row r="525" spans="1:8" s="3" customFormat="1" ht="30" customHeight="1">
      <c r="A525" s="98"/>
      <c r="B525" s="99"/>
      <c r="C525" s="89"/>
      <c r="D525" s="90"/>
      <c r="E525" s="39" t="s">
        <v>27</v>
      </c>
      <c r="F525" s="30">
        <v>545364</v>
      </c>
      <c r="G525" s="30">
        <v>545364</v>
      </c>
      <c r="H525" s="56">
        <f>G525/F525*100</f>
        <v>100</v>
      </c>
    </row>
    <row r="526" spans="1:8" s="3" customFormat="1" ht="30" customHeight="1">
      <c r="A526" s="133" t="s">
        <v>85</v>
      </c>
      <c r="B526" s="134" t="s">
        <v>337</v>
      </c>
      <c r="C526" s="168"/>
      <c r="D526" s="95"/>
      <c r="E526" s="15" t="s">
        <v>21</v>
      </c>
      <c r="F526" s="29">
        <f>SUM(F527:F528)</f>
        <v>0</v>
      </c>
      <c r="G526" s="29">
        <f>SUM(G527:G528)</f>
        <v>0</v>
      </c>
      <c r="H526" s="29">
        <f>SUM(H527:H528)</f>
        <v>0</v>
      </c>
    </row>
    <row r="527" spans="1:8" s="3" customFormat="1" ht="30" customHeight="1">
      <c r="A527" s="133"/>
      <c r="B527" s="134"/>
      <c r="C527" s="168"/>
      <c r="D527" s="95"/>
      <c r="E527" s="16" t="s">
        <v>150</v>
      </c>
      <c r="F527" s="30">
        <v>0</v>
      </c>
      <c r="G527" s="30">
        <v>0</v>
      </c>
      <c r="H527" s="30">
        <v>0</v>
      </c>
    </row>
    <row r="528" spans="1:8" s="3" customFormat="1" ht="30" customHeight="1">
      <c r="A528" s="133"/>
      <c r="B528" s="134"/>
      <c r="C528" s="168"/>
      <c r="D528" s="95"/>
      <c r="E528" s="16" t="s">
        <v>27</v>
      </c>
      <c r="F528" s="30">
        <v>0</v>
      </c>
      <c r="G528" s="30">
        <v>0</v>
      </c>
      <c r="H528" s="30">
        <v>0</v>
      </c>
    </row>
    <row r="529" spans="1:8" s="3" customFormat="1" ht="30" customHeight="1">
      <c r="A529" s="107" t="s">
        <v>153</v>
      </c>
      <c r="B529" s="146" t="s">
        <v>282</v>
      </c>
      <c r="C529" s="172" t="s">
        <v>235</v>
      </c>
      <c r="D529" s="178"/>
      <c r="E529" s="40" t="s">
        <v>21</v>
      </c>
      <c r="F529" s="239">
        <f>F530+F531</f>
        <v>19978915.98</v>
      </c>
      <c r="G529" s="239">
        <f>G530+G531</f>
        <v>810747.46</v>
      </c>
      <c r="H529" s="239">
        <f>G529/F529*100</f>
        <v>4.058015263749059</v>
      </c>
    </row>
    <row r="530" spans="1:8" s="3" customFormat="1" ht="30" customHeight="1">
      <c r="A530" s="107"/>
      <c r="B530" s="147"/>
      <c r="C530" s="173"/>
      <c r="D530" s="179"/>
      <c r="E530" s="41" t="s">
        <v>150</v>
      </c>
      <c r="F530" s="239">
        <f>F554+F533+F536+F539+F542+F545+F548+F551</f>
        <v>0</v>
      </c>
      <c r="G530" s="239">
        <f>G554+G533+G536+G539+G542+G545+G548+G551</f>
        <v>0</v>
      </c>
      <c r="H530" s="239">
        <v>0</v>
      </c>
    </row>
    <row r="531" spans="1:8" s="3" customFormat="1" ht="30" customHeight="1">
      <c r="A531" s="107"/>
      <c r="B531" s="148"/>
      <c r="C531" s="174"/>
      <c r="D531" s="180"/>
      <c r="E531" s="41" t="s">
        <v>27</v>
      </c>
      <c r="F531" s="239">
        <f>F555+F534+F537+F540+F543+F546+F549+F552</f>
        <v>19978915.98</v>
      </c>
      <c r="G531" s="239">
        <f>G555+G534+G537+G540+G543+G546+G549+G552</f>
        <v>810747.46</v>
      </c>
      <c r="H531" s="239">
        <f>G531/F531*100</f>
        <v>4.058015263749059</v>
      </c>
    </row>
    <row r="532" spans="1:9" ht="30" customHeight="1">
      <c r="A532" s="137" t="s">
        <v>154</v>
      </c>
      <c r="B532" s="141" t="s">
        <v>338</v>
      </c>
      <c r="C532" s="168"/>
      <c r="D532" s="164"/>
      <c r="E532" s="15" t="s">
        <v>21</v>
      </c>
      <c r="F532" s="29">
        <f>F533+F534</f>
        <v>440502.66</v>
      </c>
      <c r="G532" s="29">
        <f>G533+G534</f>
        <v>440502.66</v>
      </c>
      <c r="H532" s="29">
        <f>G532/F532*100</f>
        <v>100</v>
      </c>
      <c r="I532" s="3"/>
    </row>
    <row r="533" spans="1:9" ht="30" customHeight="1">
      <c r="A533" s="138"/>
      <c r="B533" s="142"/>
      <c r="C533" s="168"/>
      <c r="D533" s="165"/>
      <c r="E533" s="16" t="s">
        <v>150</v>
      </c>
      <c r="F533" s="30">
        <v>0</v>
      </c>
      <c r="G533" s="30">
        <v>0</v>
      </c>
      <c r="H533" s="30">
        <v>0</v>
      </c>
      <c r="I533" s="3"/>
    </row>
    <row r="534" spans="1:9" ht="30" customHeight="1">
      <c r="A534" s="139"/>
      <c r="B534" s="143"/>
      <c r="C534" s="168"/>
      <c r="D534" s="166"/>
      <c r="E534" s="16" t="s">
        <v>27</v>
      </c>
      <c r="F534" s="30">
        <v>440502.66</v>
      </c>
      <c r="G534" s="30">
        <v>440502.66</v>
      </c>
      <c r="H534" s="30">
        <f>G534/F534*100</f>
        <v>100</v>
      </c>
      <c r="I534" s="3"/>
    </row>
    <row r="535" spans="1:9" ht="30" customHeight="1">
      <c r="A535" s="137" t="s">
        <v>155</v>
      </c>
      <c r="B535" s="141" t="s">
        <v>339</v>
      </c>
      <c r="C535" s="168"/>
      <c r="D535" s="164"/>
      <c r="E535" s="15" t="s">
        <v>21</v>
      </c>
      <c r="F535" s="29">
        <f>F536+F537</f>
        <v>145000</v>
      </c>
      <c r="G535" s="29">
        <f>G536+G537</f>
        <v>145000</v>
      </c>
      <c r="H535" s="29">
        <f>G535/F535*100</f>
        <v>100</v>
      </c>
      <c r="I535" s="3"/>
    </row>
    <row r="536" spans="1:9" ht="30" customHeight="1">
      <c r="A536" s="138"/>
      <c r="B536" s="142"/>
      <c r="C536" s="168"/>
      <c r="D536" s="165"/>
      <c r="E536" s="16" t="s">
        <v>150</v>
      </c>
      <c r="F536" s="30">
        <v>0</v>
      </c>
      <c r="G536" s="30">
        <v>0</v>
      </c>
      <c r="H536" s="30">
        <v>0</v>
      </c>
      <c r="I536" s="3"/>
    </row>
    <row r="537" spans="1:9" ht="33" customHeight="1">
      <c r="A537" s="139"/>
      <c r="B537" s="143"/>
      <c r="C537" s="168"/>
      <c r="D537" s="166"/>
      <c r="E537" s="16" t="s">
        <v>27</v>
      </c>
      <c r="F537" s="30">
        <v>145000</v>
      </c>
      <c r="G537" s="30">
        <v>145000</v>
      </c>
      <c r="H537" s="30">
        <f>G537/F537*100</f>
        <v>100</v>
      </c>
      <c r="I537" s="3"/>
    </row>
    <row r="538" spans="1:8" ht="30" customHeight="1">
      <c r="A538" s="137" t="s">
        <v>156</v>
      </c>
      <c r="B538" s="141" t="s">
        <v>340</v>
      </c>
      <c r="C538" s="168"/>
      <c r="D538" s="164"/>
      <c r="E538" s="15" t="s">
        <v>21</v>
      </c>
      <c r="F538" s="29">
        <v>0</v>
      </c>
      <c r="G538" s="29">
        <f>G539+G540</f>
        <v>0</v>
      </c>
      <c r="H538" s="29">
        <f>H539+H540</f>
        <v>0</v>
      </c>
    </row>
    <row r="539" spans="1:8" ht="30" customHeight="1">
      <c r="A539" s="138"/>
      <c r="B539" s="142"/>
      <c r="C539" s="168"/>
      <c r="D539" s="165"/>
      <c r="E539" s="16" t="s">
        <v>150</v>
      </c>
      <c r="F539" s="30">
        <v>0</v>
      </c>
      <c r="G539" s="30">
        <v>0</v>
      </c>
      <c r="H539" s="30">
        <v>0</v>
      </c>
    </row>
    <row r="540" spans="1:8" ht="30" customHeight="1">
      <c r="A540" s="139"/>
      <c r="B540" s="143"/>
      <c r="C540" s="168"/>
      <c r="D540" s="166"/>
      <c r="E540" s="16" t="s">
        <v>27</v>
      </c>
      <c r="F540" s="30">
        <v>0</v>
      </c>
      <c r="G540" s="30">
        <v>0</v>
      </c>
      <c r="H540" s="30">
        <v>0</v>
      </c>
    </row>
    <row r="541" spans="1:8" ht="30" customHeight="1">
      <c r="A541" s="137" t="s">
        <v>157</v>
      </c>
      <c r="B541" s="141" t="s">
        <v>341</v>
      </c>
      <c r="C541" s="168"/>
      <c r="D541" s="164"/>
      <c r="E541" s="15" t="s">
        <v>21</v>
      </c>
      <c r="F541" s="29">
        <f>F542+F543</f>
        <v>0</v>
      </c>
      <c r="G541" s="29">
        <f>G542+G543</f>
        <v>0</v>
      </c>
      <c r="H541" s="29">
        <f>H542+H543</f>
        <v>0</v>
      </c>
    </row>
    <row r="542" spans="1:8" ht="30" customHeight="1">
      <c r="A542" s="138"/>
      <c r="B542" s="142"/>
      <c r="C542" s="168"/>
      <c r="D542" s="165"/>
      <c r="E542" s="16" t="s">
        <v>150</v>
      </c>
      <c r="F542" s="30">
        <v>0</v>
      </c>
      <c r="G542" s="30">
        <v>0</v>
      </c>
      <c r="H542" s="30">
        <v>0</v>
      </c>
    </row>
    <row r="543" spans="1:8" ht="30" customHeight="1">
      <c r="A543" s="139"/>
      <c r="B543" s="143"/>
      <c r="C543" s="168"/>
      <c r="D543" s="166"/>
      <c r="E543" s="16" t="s">
        <v>27</v>
      </c>
      <c r="F543" s="30">
        <v>0</v>
      </c>
      <c r="G543" s="30">
        <v>0</v>
      </c>
      <c r="H543" s="30">
        <v>0</v>
      </c>
    </row>
    <row r="544" spans="1:8" ht="30" customHeight="1">
      <c r="A544" s="137" t="s">
        <v>158</v>
      </c>
      <c r="B544" s="141" t="s">
        <v>342</v>
      </c>
      <c r="C544" s="168"/>
      <c r="D544" s="164"/>
      <c r="E544" s="15" t="s">
        <v>21</v>
      </c>
      <c r="F544" s="29">
        <f>F545+F546</f>
        <v>0</v>
      </c>
      <c r="G544" s="29">
        <f>G545+G546</f>
        <v>0</v>
      </c>
      <c r="H544" s="29">
        <v>0</v>
      </c>
    </row>
    <row r="545" spans="1:8" ht="30" customHeight="1">
      <c r="A545" s="138"/>
      <c r="B545" s="142"/>
      <c r="C545" s="168"/>
      <c r="D545" s="165"/>
      <c r="E545" s="16" t="s">
        <v>150</v>
      </c>
      <c r="F545" s="30">
        <v>0</v>
      </c>
      <c r="G545" s="30">
        <v>0</v>
      </c>
      <c r="H545" s="30">
        <v>0</v>
      </c>
    </row>
    <row r="546" spans="1:8" ht="30" customHeight="1">
      <c r="A546" s="139"/>
      <c r="B546" s="143"/>
      <c r="C546" s="168"/>
      <c r="D546" s="166"/>
      <c r="E546" s="16" t="s">
        <v>27</v>
      </c>
      <c r="F546" s="30">
        <v>0</v>
      </c>
      <c r="G546" s="30">
        <v>0</v>
      </c>
      <c r="H546" s="30">
        <v>0</v>
      </c>
    </row>
    <row r="547" spans="1:8" ht="30" customHeight="1">
      <c r="A547" s="137" t="s">
        <v>174</v>
      </c>
      <c r="B547" s="141" t="s">
        <v>343</v>
      </c>
      <c r="C547" s="168"/>
      <c r="D547" s="164"/>
      <c r="E547" s="15" t="s">
        <v>21</v>
      </c>
      <c r="F547" s="29">
        <f>F548+F549</f>
        <v>16388168.52</v>
      </c>
      <c r="G547" s="29">
        <f>G548+G549</f>
        <v>0</v>
      </c>
      <c r="H547" s="29">
        <f>G547/F547*100</f>
        <v>0</v>
      </c>
    </row>
    <row r="548" spans="1:8" ht="30" customHeight="1">
      <c r="A548" s="138"/>
      <c r="B548" s="142"/>
      <c r="C548" s="168"/>
      <c r="D548" s="165"/>
      <c r="E548" s="16" t="s">
        <v>150</v>
      </c>
      <c r="F548" s="30">
        <v>0</v>
      </c>
      <c r="G548" s="30">
        <v>0</v>
      </c>
      <c r="H548" s="30">
        <v>0</v>
      </c>
    </row>
    <row r="549" spans="1:8" ht="30" customHeight="1">
      <c r="A549" s="139"/>
      <c r="B549" s="143"/>
      <c r="C549" s="168"/>
      <c r="D549" s="166"/>
      <c r="E549" s="16" t="s">
        <v>27</v>
      </c>
      <c r="F549" s="30">
        <v>16388168.52</v>
      </c>
      <c r="G549" s="30">
        <v>0</v>
      </c>
      <c r="H549" s="30">
        <f>G549/F549*100</f>
        <v>0</v>
      </c>
    </row>
    <row r="550" spans="1:8" ht="30" customHeight="1">
      <c r="A550" s="137" t="s">
        <v>207</v>
      </c>
      <c r="B550" s="141" t="s">
        <v>344</v>
      </c>
      <c r="C550" s="168"/>
      <c r="D550" s="164"/>
      <c r="E550" s="15" t="s">
        <v>21</v>
      </c>
      <c r="F550" s="29">
        <f>F551+F552</f>
        <v>0</v>
      </c>
      <c r="G550" s="29">
        <f>G551+G552</f>
        <v>0</v>
      </c>
      <c r="H550" s="29">
        <f>H551+H552</f>
        <v>0</v>
      </c>
    </row>
    <row r="551" spans="1:8" ht="30" customHeight="1">
      <c r="A551" s="138"/>
      <c r="B551" s="142"/>
      <c r="C551" s="168"/>
      <c r="D551" s="165"/>
      <c r="E551" s="16" t="s">
        <v>150</v>
      </c>
      <c r="F551" s="30">
        <v>0</v>
      </c>
      <c r="G551" s="30">
        <v>0</v>
      </c>
      <c r="H551" s="30">
        <v>0</v>
      </c>
    </row>
    <row r="552" spans="1:8" ht="30" customHeight="1">
      <c r="A552" s="139"/>
      <c r="B552" s="143"/>
      <c r="C552" s="168"/>
      <c r="D552" s="166"/>
      <c r="E552" s="16" t="s">
        <v>27</v>
      </c>
      <c r="F552" s="30">
        <v>0</v>
      </c>
      <c r="G552" s="30">
        <v>0</v>
      </c>
      <c r="H552" s="30">
        <v>0</v>
      </c>
    </row>
    <row r="553" spans="1:8" ht="30" customHeight="1">
      <c r="A553" s="137" t="s">
        <v>208</v>
      </c>
      <c r="B553" s="141" t="s">
        <v>345</v>
      </c>
      <c r="C553" s="168"/>
      <c r="D553" s="164"/>
      <c r="E553" s="15" t="s">
        <v>21</v>
      </c>
      <c r="F553" s="29">
        <f>F554+F555</f>
        <v>3005244.8</v>
      </c>
      <c r="G553" s="29">
        <f>G554+G555</f>
        <v>225244.8</v>
      </c>
      <c r="H553" s="29">
        <f>G553/F553*100</f>
        <v>7.495056642307476</v>
      </c>
    </row>
    <row r="554" spans="1:8" ht="30" customHeight="1">
      <c r="A554" s="138"/>
      <c r="B554" s="142"/>
      <c r="C554" s="168"/>
      <c r="D554" s="165"/>
      <c r="E554" s="16" t="s">
        <v>150</v>
      </c>
      <c r="F554" s="30">
        <v>0</v>
      </c>
      <c r="G554" s="30">
        <v>0</v>
      </c>
      <c r="H554" s="30">
        <v>0</v>
      </c>
    </row>
    <row r="555" spans="1:8" ht="30" customHeight="1">
      <c r="A555" s="139"/>
      <c r="B555" s="143"/>
      <c r="C555" s="168"/>
      <c r="D555" s="166"/>
      <c r="E555" s="16" t="s">
        <v>27</v>
      </c>
      <c r="F555" s="30">
        <v>3005244.8</v>
      </c>
      <c r="G555" s="30">
        <v>225244.8</v>
      </c>
      <c r="H555" s="30">
        <f>G555/F555*100</f>
        <v>7.495056642307476</v>
      </c>
    </row>
    <row r="556" spans="1:8" s="3" customFormat="1" ht="30" customHeight="1">
      <c r="A556" s="129" t="s">
        <v>48</v>
      </c>
      <c r="B556" s="175" t="s">
        <v>283</v>
      </c>
      <c r="C556" s="156" t="s">
        <v>235</v>
      </c>
      <c r="D556" s="71" t="s">
        <v>198</v>
      </c>
      <c r="E556" s="7" t="s">
        <v>21</v>
      </c>
      <c r="F556" s="44">
        <f>SUM(F557:F558)</f>
        <v>389839659.4</v>
      </c>
      <c r="G556" s="44">
        <f>SUM(G557:G558)</f>
        <v>259518904.57999998</v>
      </c>
      <c r="H556" s="44">
        <f>G556/F556*100</f>
        <v>66.57067805246497</v>
      </c>
    </row>
    <row r="557" spans="1:8" s="3" customFormat="1" ht="30" customHeight="1">
      <c r="A557" s="129"/>
      <c r="B557" s="175"/>
      <c r="C557" s="156"/>
      <c r="D557" s="72"/>
      <c r="E557" s="8" t="s">
        <v>150</v>
      </c>
      <c r="F557" s="44">
        <f>F560+F575+F605</f>
        <v>216090045</v>
      </c>
      <c r="G557" s="44">
        <f>G560+G575+G605</f>
        <v>96973891.32</v>
      </c>
      <c r="H557" s="44">
        <f>G557/F557*100</f>
        <v>44.87661211787891</v>
      </c>
    </row>
    <row r="558" spans="1:8" s="3" customFormat="1" ht="30" customHeight="1">
      <c r="A558" s="129"/>
      <c r="B558" s="175"/>
      <c r="C558" s="156"/>
      <c r="D558" s="73"/>
      <c r="E558" s="8" t="s">
        <v>27</v>
      </c>
      <c r="F558" s="44">
        <f>F561+F576+F606</f>
        <v>173749614.39999998</v>
      </c>
      <c r="G558" s="44">
        <f>G561+G576+G606</f>
        <v>162545013.26</v>
      </c>
      <c r="H558" s="44">
        <f>G558/F558*100</f>
        <v>93.55129438491578</v>
      </c>
    </row>
    <row r="559" spans="1:8" s="3" customFormat="1" ht="30" customHeight="1">
      <c r="A559" s="170" t="s">
        <v>49</v>
      </c>
      <c r="B559" s="131" t="s">
        <v>284</v>
      </c>
      <c r="C559" s="172" t="s">
        <v>235</v>
      </c>
      <c r="D559" s="100"/>
      <c r="E559" s="5" t="s">
        <v>21</v>
      </c>
      <c r="F559" s="28">
        <f>SUM(F560:F561)</f>
        <v>121213601.47999999</v>
      </c>
      <c r="G559" s="28">
        <f>SUM(G560:G561)</f>
        <v>94711438.47999999</v>
      </c>
      <c r="H559" s="28">
        <f>G559/F559*100</f>
        <v>78.13598253297275</v>
      </c>
    </row>
    <row r="560" spans="1:8" s="3" customFormat="1" ht="30" customHeight="1">
      <c r="A560" s="170"/>
      <c r="B560" s="144"/>
      <c r="C560" s="173"/>
      <c r="D560" s="100"/>
      <c r="E560" s="6" t="s">
        <v>150</v>
      </c>
      <c r="F560" s="28">
        <f>F572+F563+F566+F569</f>
        <v>53567745</v>
      </c>
      <c r="G560" s="28">
        <f>G572+G563+G566+G569</f>
        <v>27936989.8</v>
      </c>
      <c r="H560" s="28">
        <f>G560/F560*100</f>
        <v>52.15263364175588</v>
      </c>
    </row>
    <row r="561" spans="1:8" s="3" customFormat="1" ht="30" customHeight="1">
      <c r="A561" s="170"/>
      <c r="B561" s="144"/>
      <c r="C561" s="174"/>
      <c r="D561" s="100"/>
      <c r="E561" s="6" t="s">
        <v>27</v>
      </c>
      <c r="F561" s="28">
        <f>F573+F564+F567+F570</f>
        <v>67645856.47999999</v>
      </c>
      <c r="G561" s="28">
        <f>G573+G564+G567+G570</f>
        <v>66774448.67999999</v>
      </c>
      <c r="H561" s="28">
        <f>G561/F561*100</f>
        <v>98.71180905181141</v>
      </c>
    </row>
    <row r="562" spans="1:8" s="3" customFormat="1" ht="30" customHeight="1">
      <c r="A562" s="136" t="s">
        <v>108</v>
      </c>
      <c r="B562" s="99" t="s">
        <v>346</v>
      </c>
      <c r="C562" s="89"/>
      <c r="D562" s="90"/>
      <c r="E562" s="38" t="s">
        <v>21</v>
      </c>
      <c r="F562" s="29">
        <f>SUM(F563:F564)</f>
        <v>470000</v>
      </c>
      <c r="G562" s="29">
        <f>SUM(G563:G564)</f>
        <v>444606</v>
      </c>
      <c r="H562" s="29">
        <f>G562/F562*100</f>
        <v>94.59702127659575</v>
      </c>
    </row>
    <row r="563" spans="1:8" s="3" customFormat="1" ht="30" customHeight="1">
      <c r="A563" s="136"/>
      <c r="B563" s="99"/>
      <c r="C563" s="89"/>
      <c r="D563" s="90"/>
      <c r="E563" s="39" t="s">
        <v>150</v>
      </c>
      <c r="F563" s="30">
        <v>0</v>
      </c>
      <c r="G563" s="30">
        <v>0</v>
      </c>
      <c r="H563" s="48">
        <v>0</v>
      </c>
    </row>
    <row r="564" spans="1:8" s="3" customFormat="1" ht="28.5" customHeight="1">
      <c r="A564" s="136"/>
      <c r="B564" s="99"/>
      <c r="C564" s="89"/>
      <c r="D564" s="90"/>
      <c r="E564" s="39" t="s">
        <v>27</v>
      </c>
      <c r="F564" s="30">
        <v>470000</v>
      </c>
      <c r="G564" s="30">
        <v>444606</v>
      </c>
      <c r="H564" s="30">
        <f>G564/F564*100</f>
        <v>94.59702127659575</v>
      </c>
    </row>
    <row r="565" spans="1:8" s="3" customFormat="1" ht="30" customHeight="1">
      <c r="A565" s="136" t="s">
        <v>109</v>
      </c>
      <c r="B565" s="99" t="s">
        <v>348</v>
      </c>
      <c r="C565" s="89"/>
      <c r="D565" s="90"/>
      <c r="E565" s="38" t="s">
        <v>21</v>
      </c>
      <c r="F565" s="29">
        <f>SUM(F566:F567)</f>
        <v>52190596.48</v>
      </c>
      <c r="G565" s="29">
        <f>SUM(G566:G567)</f>
        <v>52190596.48</v>
      </c>
      <c r="H565" s="29">
        <f>G565/F565*100</f>
        <v>100</v>
      </c>
    </row>
    <row r="566" spans="1:8" s="3" customFormat="1" ht="30" customHeight="1">
      <c r="A566" s="136"/>
      <c r="B566" s="99"/>
      <c r="C566" s="89"/>
      <c r="D566" s="90"/>
      <c r="E566" s="39" t="s">
        <v>150</v>
      </c>
      <c r="F566" s="30">
        <v>0</v>
      </c>
      <c r="G566" s="30">
        <v>0</v>
      </c>
      <c r="H566" s="48">
        <v>0</v>
      </c>
    </row>
    <row r="567" spans="1:8" s="3" customFormat="1" ht="30" customHeight="1">
      <c r="A567" s="136"/>
      <c r="B567" s="99"/>
      <c r="C567" s="89"/>
      <c r="D567" s="90"/>
      <c r="E567" s="39" t="s">
        <v>27</v>
      </c>
      <c r="F567" s="30">
        <v>52190596.48</v>
      </c>
      <c r="G567" s="30">
        <v>52190596.48</v>
      </c>
      <c r="H567" s="48">
        <f>G567/F567*100</f>
        <v>100</v>
      </c>
    </row>
    <row r="568" spans="1:8" s="3" customFormat="1" ht="30" customHeight="1">
      <c r="A568" s="136" t="s">
        <v>251</v>
      </c>
      <c r="B568" s="99" t="s">
        <v>347</v>
      </c>
      <c r="C568" s="89"/>
      <c r="D568" s="90"/>
      <c r="E568" s="38" t="s">
        <v>21</v>
      </c>
      <c r="F568" s="29">
        <f>SUM(F569:F570)</f>
        <v>0</v>
      </c>
      <c r="G568" s="29">
        <f>SUM(G569:G570)</f>
        <v>0</v>
      </c>
      <c r="H568" s="29">
        <v>0</v>
      </c>
    </row>
    <row r="569" spans="1:8" s="3" customFormat="1" ht="30" customHeight="1">
      <c r="A569" s="136"/>
      <c r="B569" s="99"/>
      <c r="C569" s="89"/>
      <c r="D569" s="90"/>
      <c r="E569" s="39" t="s">
        <v>150</v>
      </c>
      <c r="F569" s="30">
        <v>0</v>
      </c>
      <c r="G569" s="30">
        <v>0</v>
      </c>
      <c r="H569" s="48">
        <v>0</v>
      </c>
    </row>
    <row r="570" spans="1:8" s="3" customFormat="1" ht="30" customHeight="1">
      <c r="A570" s="136"/>
      <c r="B570" s="99"/>
      <c r="C570" s="89"/>
      <c r="D570" s="90"/>
      <c r="E570" s="39" t="s">
        <v>27</v>
      </c>
      <c r="F570" s="30">
        <v>0</v>
      </c>
      <c r="G570" s="30">
        <v>0</v>
      </c>
      <c r="H570" s="48">
        <v>0</v>
      </c>
    </row>
    <row r="571" spans="1:8" s="3" customFormat="1" ht="30" customHeight="1">
      <c r="A571" s="136" t="s">
        <v>543</v>
      </c>
      <c r="B571" s="99" t="s">
        <v>544</v>
      </c>
      <c r="C571" s="89"/>
      <c r="D571" s="90"/>
      <c r="E571" s="38" t="s">
        <v>21</v>
      </c>
      <c r="F571" s="29">
        <f>SUM(F572:F573)</f>
        <v>68553005</v>
      </c>
      <c r="G571" s="29">
        <f>SUM(G572:G573)</f>
        <v>42076236</v>
      </c>
      <c r="H571" s="29">
        <f>G571/F571*100</f>
        <v>61.37766827289336</v>
      </c>
    </row>
    <row r="572" spans="1:8" s="3" customFormat="1" ht="30" customHeight="1">
      <c r="A572" s="136"/>
      <c r="B572" s="99"/>
      <c r="C572" s="89"/>
      <c r="D572" s="90"/>
      <c r="E572" s="39" t="s">
        <v>150</v>
      </c>
      <c r="F572" s="30">
        <v>53567745</v>
      </c>
      <c r="G572" s="30">
        <v>27936989.8</v>
      </c>
      <c r="H572" s="48">
        <f>G572/F572*100</f>
        <v>52.15263364175588</v>
      </c>
    </row>
    <row r="573" spans="1:8" s="3" customFormat="1" ht="30" customHeight="1">
      <c r="A573" s="136"/>
      <c r="B573" s="99"/>
      <c r="C573" s="89"/>
      <c r="D573" s="90"/>
      <c r="E573" s="39" t="s">
        <v>27</v>
      </c>
      <c r="F573" s="30">
        <v>14985260</v>
      </c>
      <c r="G573" s="30">
        <v>14139246.2</v>
      </c>
      <c r="H573" s="48">
        <f>G573/F573*100</f>
        <v>94.35436021797419</v>
      </c>
    </row>
    <row r="574" spans="1:8" s="3" customFormat="1" ht="30" customHeight="1">
      <c r="A574" s="107" t="s">
        <v>51</v>
      </c>
      <c r="B574" s="167" t="s">
        <v>285</v>
      </c>
      <c r="C574" s="172" t="s">
        <v>235</v>
      </c>
      <c r="D574" s="100"/>
      <c r="E574" s="5" t="s">
        <v>21</v>
      </c>
      <c r="F574" s="28">
        <f>SUM(F575:F576)</f>
        <v>267427924.61</v>
      </c>
      <c r="G574" s="28">
        <f>SUM(G575:G576)</f>
        <v>163609332.79</v>
      </c>
      <c r="H574" s="28">
        <f>G574/F574*100</f>
        <v>61.1788514713254</v>
      </c>
    </row>
    <row r="575" spans="1:8" s="3" customFormat="1" ht="30" customHeight="1">
      <c r="A575" s="107"/>
      <c r="B575" s="167"/>
      <c r="C575" s="173"/>
      <c r="D575" s="100"/>
      <c r="E575" s="6" t="s">
        <v>150</v>
      </c>
      <c r="F575" s="28">
        <f>F581+F584+F590+F587+F593+F602+F578+F596+F599</f>
        <v>162522300</v>
      </c>
      <c r="G575" s="28">
        <f>G581+G584+G590+G587+G593+G602+G578+G596+G599</f>
        <v>69036901.52</v>
      </c>
      <c r="H575" s="28">
        <f>G575/F575*100</f>
        <v>42.47841774328815</v>
      </c>
    </row>
    <row r="576" spans="1:8" s="3" customFormat="1" ht="30" customHeight="1">
      <c r="A576" s="107"/>
      <c r="B576" s="167"/>
      <c r="C576" s="174"/>
      <c r="D576" s="100"/>
      <c r="E576" s="6" t="s">
        <v>27</v>
      </c>
      <c r="F576" s="28">
        <f>F582+F585+F591+F588+F594+F603+F579+F597+F600</f>
        <v>104905624.61</v>
      </c>
      <c r="G576" s="28">
        <f>G582+G585+G591+G588+G594+G603+G579+G597+G600</f>
        <v>94572431.27</v>
      </c>
      <c r="H576" s="28">
        <f>G576/F576*100</f>
        <v>90.15001018447299</v>
      </c>
    </row>
    <row r="577" spans="1:8" s="3" customFormat="1" ht="30" customHeight="1">
      <c r="A577" s="86" t="s">
        <v>175</v>
      </c>
      <c r="B577" s="99" t="s">
        <v>349</v>
      </c>
      <c r="C577" s="89"/>
      <c r="D577" s="90"/>
      <c r="E577" s="38" t="s">
        <v>21</v>
      </c>
      <c r="F577" s="29">
        <f>SUM(F578:F579)</f>
        <v>15438460.45</v>
      </c>
      <c r="G577" s="29">
        <f>SUM(G578:G579)</f>
        <v>15438460.45</v>
      </c>
      <c r="H577" s="29">
        <f>G577/F577*100</f>
        <v>100</v>
      </c>
    </row>
    <row r="578" spans="1:8" s="3" customFormat="1" ht="30" customHeight="1">
      <c r="A578" s="87"/>
      <c r="B578" s="99"/>
      <c r="C578" s="89"/>
      <c r="D578" s="90"/>
      <c r="E578" s="39" t="s">
        <v>150</v>
      </c>
      <c r="F578" s="48">
        <v>0</v>
      </c>
      <c r="G578" s="30">
        <v>0</v>
      </c>
      <c r="H578" s="30">
        <v>0</v>
      </c>
    </row>
    <row r="579" spans="1:8" s="3" customFormat="1" ht="30" customHeight="1">
      <c r="A579" s="88"/>
      <c r="B579" s="99"/>
      <c r="C579" s="89"/>
      <c r="D579" s="90"/>
      <c r="E579" s="39" t="s">
        <v>27</v>
      </c>
      <c r="F579" s="30">
        <v>15438460.45</v>
      </c>
      <c r="G579" s="30">
        <v>15438460.45</v>
      </c>
      <c r="H579" s="30">
        <f>G579/F579*100</f>
        <v>100</v>
      </c>
    </row>
    <row r="580" spans="1:8" s="3" customFormat="1" ht="30" customHeight="1">
      <c r="A580" s="86" t="s">
        <v>176</v>
      </c>
      <c r="B580" s="99" t="s">
        <v>350</v>
      </c>
      <c r="C580" s="89"/>
      <c r="D580" s="90"/>
      <c r="E580" s="38" t="s">
        <v>21</v>
      </c>
      <c r="F580" s="29">
        <f>SUM(F581:F582)</f>
        <v>58910857.16</v>
      </c>
      <c r="G580" s="29">
        <f>SUM(G581:G582)</f>
        <v>57569150.06</v>
      </c>
      <c r="H580" s="29">
        <f>G580/F580*100</f>
        <v>97.7224790731597</v>
      </c>
    </row>
    <row r="581" spans="1:8" s="3" customFormat="1" ht="30" customHeight="1">
      <c r="A581" s="87"/>
      <c r="B581" s="99"/>
      <c r="C581" s="89"/>
      <c r="D581" s="90"/>
      <c r="E581" s="39" t="s">
        <v>150</v>
      </c>
      <c r="F581" s="30">
        <v>0</v>
      </c>
      <c r="G581" s="30">
        <v>0</v>
      </c>
      <c r="H581" s="30">
        <v>0</v>
      </c>
    </row>
    <row r="582" spans="1:8" s="3" customFormat="1" ht="30" customHeight="1">
      <c r="A582" s="88"/>
      <c r="B582" s="99"/>
      <c r="C582" s="89"/>
      <c r="D582" s="90"/>
      <c r="E582" s="39" t="s">
        <v>27</v>
      </c>
      <c r="F582" s="30">
        <v>58910857.16</v>
      </c>
      <c r="G582" s="30">
        <v>57569150.06</v>
      </c>
      <c r="H582" s="30">
        <f>G582/F582*100</f>
        <v>97.7224790731597</v>
      </c>
    </row>
    <row r="583" spans="1:8" s="3" customFormat="1" ht="30" customHeight="1">
      <c r="A583" s="86" t="s">
        <v>177</v>
      </c>
      <c r="B583" s="77" t="s">
        <v>351</v>
      </c>
      <c r="C583" s="89"/>
      <c r="D583" s="90"/>
      <c r="E583" s="38" t="s">
        <v>21</v>
      </c>
      <c r="F583" s="57">
        <f>SUM(F584:F585)</f>
        <v>70000</v>
      </c>
      <c r="G583" s="57">
        <f>SUM(G584:G585)</f>
        <v>70000</v>
      </c>
      <c r="H583" s="57">
        <f>G583/F583*100</f>
        <v>100</v>
      </c>
    </row>
    <row r="584" spans="1:8" s="3" customFormat="1" ht="30" customHeight="1">
      <c r="A584" s="87"/>
      <c r="B584" s="78"/>
      <c r="C584" s="89"/>
      <c r="D584" s="90"/>
      <c r="E584" s="39" t="s">
        <v>150</v>
      </c>
      <c r="F584" s="56">
        <v>0</v>
      </c>
      <c r="G584" s="56">
        <v>0</v>
      </c>
      <c r="H584" s="56">
        <v>0</v>
      </c>
    </row>
    <row r="585" spans="1:8" s="3" customFormat="1" ht="30" customHeight="1">
      <c r="A585" s="88"/>
      <c r="B585" s="79"/>
      <c r="C585" s="89"/>
      <c r="D585" s="90"/>
      <c r="E585" s="39" t="s">
        <v>27</v>
      </c>
      <c r="F585" s="56">
        <v>70000</v>
      </c>
      <c r="G585" s="56">
        <v>70000</v>
      </c>
      <c r="H585" s="56">
        <f>G585/F585*100</f>
        <v>100</v>
      </c>
    </row>
    <row r="586" spans="1:8" s="3" customFormat="1" ht="30" customHeight="1">
      <c r="A586" s="86" t="s">
        <v>178</v>
      </c>
      <c r="B586" s="77" t="s">
        <v>352</v>
      </c>
      <c r="C586" s="89"/>
      <c r="D586" s="90"/>
      <c r="E586" s="38" t="s">
        <v>21</v>
      </c>
      <c r="F586" s="29">
        <f>SUM(F587:F588)</f>
        <v>0</v>
      </c>
      <c r="G586" s="29">
        <f>SUM(G587:G588)</f>
        <v>0</v>
      </c>
      <c r="H586" s="29">
        <f>SUM(H587:H588)</f>
        <v>0</v>
      </c>
    </row>
    <row r="587" spans="1:8" s="3" customFormat="1" ht="30" customHeight="1">
      <c r="A587" s="87"/>
      <c r="B587" s="78"/>
      <c r="C587" s="89"/>
      <c r="D587" s="90"/>
      <c r="E587" s="39" t="s">
        <v>150</v>
      </c>
      <c r="F587" s="30">
        <v>0</v>
      </c>
      <c r="G587" s="30">
        <v>0</v>
      </c>
      <c r="H587" s="30">
        <v>0</v>
      </c>
    </row>
    <row r="588" spans="1:8" s="3" customFormat="1" ht="24.75" customHeight="1">
      <c r="A588" s="88"/>
      <c r="B588" s="79"/>
      <c r="C588" s="89"/>
      <c r="D588" s="90"/>
      <c r="E588" s="39" t="s">
        <v>27</v>
      </c>
      <c r="F588" s="30">
        <v>0</v>
      </c>
      <c r="G588" s="30">
        <v>0</v>
      </c>
      <c r="H588" s="30">
        <v>0</v>
      </c>
    </row>
    <row r="589" spans="1:8" s="3" customFormat="1" ht="30" customHeight="1">
      <c r="A589" s="151" t="s">
        <v>179</v>
      </c>
      <c r="B589" s="77" t="s">
        <v>353</v>
      </c>
      <c r="C589" s="89"/>
      <c r="D589" s="90"/>
      <c r="E589" s="38" t="s">
        <v>21</v>
      </c>
      <c r="F589" s="29">
        <f>SUM(F590:F591)</f>
        <v>7001713.7</v>
      </c>
      <c r="G589" s="29">
        <f>SUM(G590:G591)</f>
        <v>6998000</v>
      </c>
      <c r="H589" s="29">
        <f>G589/F589*100</f>
        <v>99.94696012777557</v>
      </c>
    </row>
    <row r="590" spans="1:8" s="3" customFormat="1" ht="30" customHeight="1">
      <c r="A590" s="96"/>
      <c r="B590" s="78"/>
      <c r="C590" s="89"/>
      <c r="D590" s="90"/>
      <c r="E590" s="39" t="s">
        <v>150</v>
      </c>
      <c r="F590" s="30">
        <v>0</v>
      </c>
      <c r="G590" s="30">
        <v>0</v>
      </c>
      <c r="H590" s="30">
        <v>0</v>
      </c>
    </row>
    <row r="591" spans="1:8" s="3" customFormat="1" ht="37.5" customHeight="1">
      <c r="A591" s="97"/>
      <c r="B591" s="79"/>
      <c r="C591" s="89"/>
      <c r="D591" s="90"/>
      <c r="E591" s="39" t="s">
        <v>27</v>
      </c>
      <c r="F591" s="30">
        <v>7001713.7</v>
      </c>
      <c r="G591" s="30">
        <v>6998000</v>
      </c>
      <c r="H591" s="30">
        <f>G591/F591*100</f>
        <v>99.94696012777557</v>
      </c>
    </row>
    <row r="592" spans="1:8" s="3" customFormat="1" ht="37.5" customHeight="1">
      <c r="A592" s="151" t="s">
        <v>180</v>
      </c>
      <c r="B592" s="99" t="s">
        <v>354</v>
      </c>
      <c r="C592" s="89"/>
      <c r="D592" s="90"/>
      <c r="E592" s="38" t="s">
        <v>21</v>
      </c>
      <c r="F592" s="29">
        <f>SUM(F593:F594)</f>
        <v>5371050</v>
      </c>
      <c r="G592" s="29">
        <f>SUM(G593:G594)</f>
        <v>5371050</v>
      </c>
      <c r="H592" s="29">
        <f>G592/F592*100</f>
        <v>100</v>
      </c>
    </row>
    <row r="593" spans="1:8" s="3" customFormat="1" ht="30" customHeight="1">
      <c r="A593" s="96"/>
      <c r="B593" s="99"/>
      <c r="C593" s="89"/>
      <c r="D593" s="90"/>
      <c r="E593" s="39" t="s">
        <v>150</v>
      </c>
      <c r="F593" s="30">
        <v>0</v>
      </c>
      <c r="G593" s="30">
        <v>0</v>
      </c>
      <c r="H593" s="30">
        <v>0</v>
      </c>
    </row>
    <row r="594" spans="1:8" s="3" customFormat="1" ht="24" customHeight="1">
      <c r="A594" s="97"/>
      <c r="B594" s="99"/>
      <c r="C594" s="89"/>
      <c r="D594" s="90"/>
      <c r="E594" s="39" t="s">
        <v>27</v>
      </c>
      <c r="F594" s="30">
        <v>5371050</v>
      </c>
      <c r="G594" s="30">
        <v>5371050</v>
      </c>
      <c r="H594" s="30">
        <f>G594/F594*100</f>
        <v>100</v>
      </c>
    </row>
    <row r="595" spans="1:8" s="3" customFormat="1" ht="30" customHeight="1">
      <c r="A595" s="125" t="s">
        <v>246</v>
      </c>
      <c r="B595" s="99" t="s">
        <v>437</v>
      </c>
      <c r="C595" s="89"/>
      <c r="D595" s="90"/>
      <c r="E595" s="38" t="s">
        <v>21</v>
      </c>
      <c r="F595" s="29">
        <f>SUM(F596:F597)</f>
        <v>69960682.9</v>
      </c>
      <c r="G595" s="29">
        <f>SUM(G596:G597)</f>
        <v>47978028.019999996</v>
      </c>
      <c r="H595" s="29">
        <f>G595/F595*100</f>
        <v>68.57855874359967</v>
      </c>
    </row>
    <row r="596" spans="1:8" s="3" customFormat="1" ht="30" customHeight="1">
      <c r="A596" s="125"/>
      <c r="B596" s="99"/>
      <c r="C596" s="89"/>
      <c r="D596" s="90"/>
      <c r="E596" s="39" t="s">
        <v>150</v>
      </c>
      <c r="F596" s="30">
        <v>65687900</v>
      </c>
      <c r="G596" s="30">
        <v>43994980.36</v>
      </c>
      <c r="H596" s="30">
        <f>G596/F596*100</f>
        <v>66.97577538633446</v>
      </c>
    </row>
    <row r="597" spans="1:8" s="3" customFormat="1" ht="55.5" customHeight="1">
      <c r="A597" s="125"/>
      <c r="B597" s="99"/>
      <c r="C597" s="89"/>
      <c r="D597" s="90"/>
      <c r="E597" s="39" t="s">
        <v>27</v>
      </c>
      <c r="F597" s="30">
        <v>4272782.9</v>
      </c>
      <c r="G597" s="30">
        <v>3983047.66</v>
      </c>
      <c r="H597" s="30">
        <f>G597/F597*100</f>
        <v>93.21905075027331</v>
      </c>
    </row>
    <row r="598" spans="1:8" s="3" customFormat="1" ht="30" customHeight="1">
      <c r="A598" s="125" t="s">
        <v>247</v>
      </c>
      <c r="B598" s="99" t="s">
        <v>438</v>
      </c>
      <c r="C598" s="89"/>
      <c r="D598" s="90"/>
      <c r="E598" s="38" t="s">
        <v>21</v>
      </c>
      <c r="F598" s="29">
        <f>SUM(F599:F600)</f>
        <v>84323351.1</v>
      </c>
      <c r="G598" s="29">
        <f>SUM(G599:G600)</f>
        <v>3832834.96</v>
      </c>
      <c r="H598" s="29">
        <f>G598/F598*100</f>
        <v>4.545401611772519</v>
      </c>
    </row>
    <row r="599" spans="1:8" s="3" customFormat="1" ht="30" customHeight="1">
      <c r="A599" s="125"/>
      <c r="B599" s="99"/>
      <c r="C599" s="89"/>
      <c r="D599" s="90"/>
      <c r="E599" s="39" t="s">
        <v>150</v>
      </c>
      <c r="F599" s="30">
        <v>71800182</v>
      </c>
      <c r="G599" s="30">
        <v>7703.16</v>
      </c>
      <c r="H599" s="30">
        <f>G599/F599*100</f>
        <v>0.010728607902414509</v>
      </c>
    </row>
    <row r="600" spans="1:8" s="3" customFormat="1" ht="30" customHeight="1">
      <c r="A600" s="125"/>
      <c r="B600" s="99"/>
      <c r="C600" s="89"/>
      <c r="D600" s="90"/>
      <c r="E600" s="39" t="s">
        <v>27</v>
      </c>
      <c r="F600" s="30">
        <v>12523169.1</v>
      </c>
      <c r="G600" s="30">
        <v>3825131.8</v>
      </c>
      <c r="H600" s="30">
        <f>G600/F600*100</f>
        <v>30.544439426279084</v>
      </c>
    </row>
    <row r="601" spans="1:8" s="3" customFormat="1" ht="30" customHeight="1">
      <c r="A601" s="125" t="s">
        <v>248</v>
      </c>
      <c r="B601" s="99" t="s">
        <v>439</v>
      </c>
      <c r="C601" s="89"/>
      <c r="D601" s="90"/>
      <c r="E601" s="38" t="s">
        <v>21</v>
      </c>
      <c r="F601" s="29">
        <f>SUM(F602:F603)</f>
        <v>26351809.3</v>
      </c>
      <c r="G601" s="29">
        <f>SUM(G602:G603)</f>
        <v>26351809.3</v>
      </c>
      <c r="H601" s="29">
        <f>SUM(H602:H603)</f>
        <v>200</v>
      </c>
    </row>
    <row r="602" spans="1:8" s="3" customFormat="1" ht="30" customHeight="1">
      <c r="A602" s="125"/>
      <c r="B602" s="99"/>
      <c r="C602" s="89"/>
      <c r="D602" s="90"/>
      <c r="E602" s="39" t="s">
        <v>150</v>
      </c>
      <c r="F602" s="30">
        <v>25034218</v>
      </c>
      <c r="G602" s="30">
        <v>25034218</v>
      </c>
      <c r="H602" s="30">
        <f>G602/F602*100</f>
        <v>100</v>
      </c>
    </row>
    <row r="603" spans="1:8" s="3" customFormat="1" ht="28.5" customHeight="1">
      <c r="A603" s="125"/>
      <c r="B603" s="99"/>
      <c r="C603" s="89"/>
      <c r="D603" s="90"/>
      <c r="E603" s="39" t="s">
        <v>27</v>
      </c>
      <c r="F603" s="30">
        <v>1317591.3</v>
      </c>
      <c r="G603" s="30">
        <v>1317591.3</v>
      </c>
      <c r="H603" s="30">
        <f>G603/F603*100</f>
        <v>100</v>
      </c>
    </row>
    <row r="604" spans="1:8" s="3" customFormat="1" ht="30" customHeight="1">
      <c r="A604" s="169" t="s">
        <v>52</v>
      </c>
      <c r="B604" s="131" t="s">
        <v>286</v>
      </c>
      <c r="C604" s="172" t="s">
        <v>235</v>
      </c>
      <c r="D604" s="100"/>
      <c r="E604" s="5" t="s">
        <v>21</v>
      </c>
      <c r="F604" s="28">
        <f>SUM(F605:F606)</f>
        <v>1198133.31</v>
      </c>
      <c r="G604" s="28">
        <f>SUM(G605:G606)</f>
        <v>1198133.31</v>
      </c>
      <c r="H604" s="28">
        <f>G604/F604*100</f>
        <v>100</v>
      </c>
    </row>
    <row r="605" spans="1:8" s="3" customFormat="1" ht="30" customHeight="1">
      <c r="A605" s="170"/>
      <c r="B605" s="144"/>
      <c r="C605" s="173"/>
      <c r="D605" s="100"/>
      <c r="E605" s="6" t="s">
        <v>150</v>
      </c>
      <c r="F605" s="28">
        <f>F608+F611+F614</f>
        <v>0</v>
      </c>
      <c r="G605" s="28">
        <f>G608+G611+G614</f>
        <v>0</v>
      </c>
      <c r="H605" s="28">
        <v>0</v>
      </c>
    </row>
    <row r="606" spans="1:8" s="3" customFormat="1" ht="24" customHeight="1">
      <c r="A606" s="171"/>
      <c r="B606" s="145"/>
      <c r="C606" s="174"/>
      <c r="D606" s="100"/>
      <c r="E606" s="6" t="s">
        <v>27</v>
      </c>
      <c r="F606" s="28">
        <f>F609+F612+F615</f>
        <v>1198133.31</v>
      </c>
      <c r="G606" s="28">
        <f>G609+G612+G615</f>
        <v>1198133.31</v>
      </c>
      <c r="H606" s="28">
        <f>G606/F606*100</f>
        <v>100</v>
      </c>
    </row>
    <row r="607" spans="1:8" s="3" customFormat="1" ht="28.5" customHeight="1">
      <c r="A607" s="136" t="s">
        <v>110</v>
      </c>
      <c r="B607" s="134" t="s">
        <v>526</v>
      </c>
      <c r="C607" s="168"/>
      <c r="D607" s="95"/>
      <c r="E607" s="15" t="s">
        <v>21</v>
      </c>
      <c r="F607" s="29">
        <f>SUM(F608:F609)</f>
        <v>1198133.31</v>
      </c>
      <c r="G607" s="29">
        <f>SUM(G608:G609)</f>
        <v>1198133.31</v>
      </c>
      <c r="H607" s="29">
        <f>G607/F607*100</f>
        <v>100</v>
      </c>
    </row>
    <row r="608" spans="1:8" s="3" customFormat="1" ht="30" customHeight="1">
      <c r="A608" s="136"/>
      <c r="B608" s="134"/>
      <c r="C608" s="168"/>
      <c r="D608" s="95"/>
      <c r="E608" s="16" t="s">
        <v>150</v>
      </c>
      <c r="F608" s="30">
        <v>0</v>
      </c>
      <c r="G608" s="30">
        <v>0</v>
      </c>
      <c r="H608" s="30">
        <v>0</v>
      </c>
    </row>
    <row r="609" spans="1:8" s="3" customFormat="1" ht="33" customHeight="1">
      <c r="A609" s="136"/>
      <c r="B609" s="134"/>
      <c r="C609" s="168"/>
      <c r="D609" s="95"/>
      <c r="E609" s="16" t="s">
        <v>27</v>
      </c>
      <c r="F609" s="30">
        <v>1198133.31</v>
      </c>
      <c r="G609" s="30">
        <v>1198133.31</v>
      </c>
      <c r="H609" s="30">
        <f>G609/F609*100</f>
        <v>100</v>
      </c>
    </row>
    <row r="610" spans="1:8" s="3" customFormat="1" ht="33" customHeight="1">
      <c r="A610" s="136" t="s">
        <v>111</v>
      </c>
      <c r="B610" s="99" t="s">
        <v>527</v>
      </c>
      <c r="C610" s="89"/>
      <c r="D610" s="90"/>
      <c r="E610" s="38" t="s">
        <v>21</v>
      </c>
      <c r="F610" s="29">
        <f>SUM(F611:F612)</f>
        <v>0</v>
      </c>
      <c r="G610" s="29">
        <f>SUM(G611:G612)</f>
        <v>0</v>
      </c>
      <c r="H610" s="29">
        <v>0</v>
      </c>
    </row>
    <row r="611" spans="1:8" s="3" customFormat="1" ht="33" customHeight="1">
      <c r="A611" s="136"/>
      <c r="B611" s="99"/>
      <c r="C611" s="89"/>
      <c r="D611" s="90"/>
      <c r="E611" s="39" t="s">
        <v>150</v>
      </c>
      <c r="F611" s="30">
        <v>0</v>
      </c>
      <c r="G611" s="30">
        <v>0</v>
      </c>
      <c r="H611" s="30">
        <v>0</v>
      </c>
    </row>
    <row r="612" spans="1:8" s="3" customFormat="1" ht="30" customHeight="1">
      <c r="A612" s="136"/>
      <c r="B612" s="99"/>
      <c r="C612" s="89"/>
      <c r="D612" s="90"/>
      <c r="E612" s="39" t="s">
        <v>27</v>
      </c>
      <c r="F612" s="30">
        <v>0</v>
      </c>
      <c r="G612" s="30">
        <v>0</v>
      </c>
      <c r="H612" s="30">
        <v>0</v>
      </c>
    </row>
    <row r="613" spans="1:8" s="3" customFormat="1" ht="28.5" customHeight="1">
      <c r="A613" s="136" t="s">
        <v>112</v>
      </c>
      <c r="B613" s="99" t="s">
        <v>528</v>
      </c>
      <c r="C613" s="89"/>
      <c r="D613" s="90"/>
      <c r="E613" s="38" t="s">
        <v>21</v>
      </c>
      <c r="F613" s="29">
        <f>SUM(F614:F615)</f>
        <v>0</v>
      </c>
      <c r="G613" s="29">
        <f>SUM(G614:G615)</f>
        <v>0</v>
      </c>
      <c r="H613" s="29">
        <v>0</v>
      </c>
    </row>
    <row r="614" spans="1:8" s="3" customFormat="1" ht="30" customHeight="1">
      <c r="A614" s="136"/>
      <c r="B614" s="99"/>
      <c r="C614" s="89"/>
      <c r="D614" s="90"/>
      <c r="E614" s="39" t="s">
        <v>150</v>
      </c>
      <c r="F614" s="30">
        <v>0</v>
      </c>
      <c r="G614" s="30">
        <v>0</v>
      </c>
      <c r="H614" s="30">
        <v>0</v>
      </c>
    </row>
    <row r="615" spans="1:8" s="3" customFormat="1" ht="40.5" customHeight="1">
      <c r="A615" s="136"/>
      <c r="B615" s="99"/>
      <c r="C615" s="89"/>
      <c r="D615" s="90"/>
      <c r="E615" s="39" t="s">
        <v>27</v>
      </c>
      <c r="F615" s="30">
        <v>0</v>
      </c>
      <c r="G615" s="30">
        <v>0</v>
      </c>
      <c r="H615" s="30">
        <v>0</v>
      </c>
    </row>
    <row r="616" spans="1:8" s="3" customFormat="1" ht="31.5" customHeight="1">
      <c r="A616" s="129" t="s">
        <v>50</v>
      </c>
      <c r="B616" s="175" t="s">
        <v>287</v>
      </c>
      <c r="C616" s="156" t="s">
        <v>235</v>
      </c>
      <c r="D616" s="71" t="s">
        <v>199</v>
      </c>
      <c r="E616" s="7" t="s">
        <v>21</v>
      </c>
      <c r="F616" s="44">
        <f>SUM(F617:F618)</f>
        <v>3945714.66</v>
      </c>
      <c r="G616" s="44">
        <f>SUM(G617:G618)</f>
        <v>3944698.4399999995</v>
      </c>
      <c r="H616" s="44">
        <f>G616/F616*100</f>
        <v>99.97424496985799</v>
      </c>
    </row>
    <row r="617" spans="1:8" s="3" customFormat="1" ht="31.5" customHeight="1">
      <c r="A617" s="129"/>
      <c r="B617" s="175"/>
      <c r="C617" s="156"/>
      <c r="D617" s="72"/>
      <c r="E617" s="8" t="s">
        <v>150</v>
      </c>
      <c r="F617" s="44">
        <f>F620+F623+F626</f>
        <v>0</v>
      </c>
      <c r="G617" s="44">
        <f>G620+G623+G626</f>
        <v>0</v>
      </c>
      <c r="H617" s="44">
        <v>0</v>
      </c>
    </row>
    <row r="618" spans="1:8" s="3" customFormat="1" ht="42" customHeight="1">
      <c r="A618" s="129"/>
      <c r="B618" s="175"/>
      <c r="C618" s="156"/>
      <c r="D618" s="73"/>
      <c r="E618" s="8" t="s">
        <v>27</v>
      </c>
      <c r="F618" s="44">
        <f>F621+F624+F627</f>
        <v>3945714.66</v>
      </c>
      <c r="G618" s="44">
        <f>G621+G624+G627</f>
        <v>3944698.4399999995</v>
      </c>
      <c r="H618" s="44">
        <f>G618/F618*100</f>
        <v>99.97424496985799</v>
      </c>
    </row>
    <row r="619" spans="1:8" s="3" customFormat="1" ht="31.5" customHeight="1">
      <c r="A619" s="98" t="s">
        <v>113</v>
      </c>
      <c r="B619" s="99" t="s">
        <v>355</v>
      </c>
      <c r="C619" s="89"/>
      <c r="D619" s="90"/>
      <c r="E619" s="38" t="s">
        <v>21</v>
      </c>
      <c r="F619" s="29">
        <f>SUM(F620:F621)</f>
        <v>2376353</v>
      </c>
      <c r="G619" s="29">
        <f>SUM(G620:G621)</f>
        <v>2375336.78</v>
      </c>
      <c r="H619" s="29">
        <f>G619/F619*100</f>
        <v>99.95723615136302</v>
      </c>
    </row>
    <row r="620" spans="1:8" s="3" customFormat="1" ht="34.5" customHeight="1">
      <c r="A620" s="98"/>
      <c r="B620" s="99"/>
      <c r="C620" s="89"/>
      <c r="D620" s="90"/>
      <c r="E620" s="39" t="s">
        <v>150</v>
      </c>
      <c r="F620" s="30">
        <v>0</v>
      </c>
      <c r="G620" s="30">
        <v>0</v>
      </c>
      <c r="H620" s="30">
        <v>0</v>
      </c>
    </row>
    <row r="621" spans="1:8" s="3" customFormat="1" ht="43.5" customHeight="1">
      <c r="A621" s="98"/>
      <c r="B621" s="99"/>
      <c r="C621" s="89"/>
      <c r="D621" s="90"/>
      <c r="E621" s="39" t="s">
        <v>27</v>
      </c>
      <c r="F621" s="30">
        <v>2376353</v>
      </c>
      <c r="G621" s="30">
        <v>2375336.78</v>
      </c>
      <c r="H621" s="30">
        <f aca="true" t="shared" si="16" ref="H621:H627">G621/F621*100</f>
        <v>99.95723615136302</v>
      </c>
    </row>
    <row r="622" spans="1:8" s="3" customFormat="1" ht="33" customHeight="1">
      <c r="A622" s="98" t="s">
        <v>130</v>
      </c>
      <c r="B622" s="99" t="s">
        <v>356</v>
      </c>
      <c r="C622" s="89"/>
      <c r="D622" s="90"/>
      <c r="E622" s="38" t="s">
        <v>21</v>
      </c>
      <c r="F622" s="29">
        <f>SUM(F623:F624)</f>
        <v>81747</v>
      </c>
      <c r="G622" s="29">
        <f>SUM(G623:G624)</f>
        <v>81747</v>
      </c>
      <c r="H622" s="29">
        <f t="shared" si="16"/>
        <v>100</v>
      </c>
    </row>
    <row r="623" spans="1:8" s="3" customFormat="1" ht="33" customHeight="1">
      <c r="A623" s="98"/>
      <c r="B623" s="99"/>
      <c r="C623" s="89"/>
      <c r="D623" s="90"/>
      <c r="E623" s="39" t="s">
        <v>150</v>
      </c>
      <c r="F623" s="30">
        <v>0</v>
      </c>
      <c r="G623" s="30">
        <v>0</v>
      </c>
      <c r="H623" s="30">
        <v>0</v>
      </c>
    </row>
    <row r="624" spans="1:8" s="3" customFormat="1" ht="27" customHeight="1">
      <c r="A624" s="98"/>
      <c r="B624" s="99"/>
      <c r="C624" s="89"/>
      <c r="D624" s="90"/>
      <c r="E624" s="39" t="s">
        <v>27</v>
      </c>
      <c r="F624" s="30">
        <v>81747</v>
      </c>
      <c r="G624" s="30">
        <v>81747</v>
      </c>
      <c r="H624" s="30">
        <f t="shared" si="16"/>
        <v>100</v>
      </c>
    </row>
    <row r="625" spans="1:8" s="3" customFormat="1" ht="37.5" customHeight="1">
      <c r="A625" s="98" t="s">
        <v>181</v>
      </c>
      <c r="B625" s="99" t="s">
        <v>357</v>
      </c>
      <c r="C625" s="89"/>
      <c r="D625" s="90"/>
      <c r="E625" s="38" t="s">
        <v>21</v>
      </c>
      <c r="F625" s="29">
        <f>SUM(F626:F627)</f>
        <v>1487614.66</v>
      </c>
      <c r="G625" s="29">
        <f>SUM(G626:G627)</f>
        <v>1487614.66</v>
      </c>
      <c r="H625" s="29">
        <f t="shared" si="16"/>
        <v>100</v>
      </c>
    </row>
    <row r="626" spans="1:8" s="3" customFormat="1" ht="33" customHeight="1">
      <c r="A626" s="98"/>
      <c r="B626" s="99"/>
      <c r="C626" s="89"/>
      <c r="D626" s="90"/>
      <c r="E626" s="39" t="s">
        <v>150</v>
      </c>
      <c r="F626" s="240">
        <v>0</v>
      </c>
      <c r="G626" s="240">
        <v>0</v>
      </c>
      <c r="H626" s="30">
        <v>0</v>
      </c>
    </row>
    <row r="627" spans="1:8" s="3" customFormat="1" ht="33" customHeight="1">
      <c r="A627" s="98"/>
      <c r="B627" s="99"/>
      <c r="C627" s="89"/>
      <c r="D627" s="90"/>
      <c r="E627" s="39" t="s">
        <v>27</v>
      </c>
      <c r="F627" s="240">
        <v>1487614.66</v>
      </c>
      <c r="G627" s="240">
        <v>1487614.66</v>
      </c>
      <c r="H627" s="30">
        <f t="shared" si="16"/>
        <v>100</v>
      </c>
    </row>
    <row r="628" spans="1:8" s="3" customFormat="1" ht="33" customHeight="1">
      <c r="A628" s="129" t="s">
        <v>53</v>
      </c>
      <c r="B628" s="175" t="s">
        <v>288</v>
      </c>
      <c r="C628" s="156" t="s">
        <v>235</v>
      </c>
      <c r="D628" s="71" t="s">
        <v>200</v>
      </c>
      <c r="E628" s="7" t="s">
        <v>21</v>
      </c>
      <c r="F628" s="44">
        <f>SUM(F629:F630)</f>
        <v>30481636.81</v>
      </c>
      <c r="G628" s="44">
        <f>SUM(G629:G630)</f>
        <v>21638156.45</v>
      </c>
      <c r="H628" s="44">
        <f>G628/F628*100</f>
        <v>70.98751482696379</v>
      </c>
    </row>
    <row r="629" spans="1:8" s="3" customFormat="1" ht="39" customHeight="1">
      <c r="A629" s="129"/>
      <c r="B629" s="175"/>
      <c r="C629" s="156"/>
      <c r="D629" s="72"/>
      <c r="E629" s="8" t="s">
        <v>150</v>
      </c>
      <c r="F629" s="44">
        <f>F632+F638</f>
        <v>0</v>
      </c>
      <c r="G629" s="44">
        <f>G632+G638</f>
        <v>0</v>
      </c>
      <c r="H629" s="44">
        <v>0</v>
      </c>
    </row>
    <row r="630" spans="1:8" s="3" customFormat="1" ht="40.5" customHeight="1">
      <c r="A630" s="129"/>
      <c r="B630" s="175"/>
      <c r="C630" s="156"/>
      <c r="D630" s="73"/>
      <c r="E630" s="8" t="s">
        <v>27</v>
      </c>
      <c r="F630" s="44">
        <f>F633+F639</f>
        <v>30481636.81</v>
      </c>
      <c r="G630" s="44">
        <f>G633+G639</f>
        <v>21638156.45</v>
      </c>
      <c r="H630" s="44">
        <f>G630/F630*100</f>
        <v>70.98751482696379</v>
      </c>
    </row>
    <row r="631" spans="1:8" s="3" customFormat="1" ht="33" customHeight="1">
      <c r="A631" s="169" t="s">
        <v>182</v>
      </c>
      <c r="B631" s="131" t="s">
        <v>289</v>
      </c>
      <c r="C631" s="172" t="s">
        <v>235</v>
      </c>
      <c r="D631" s="100"/>
      <c r="E631" s="5" t="s">
        <v>21</v>
      </c>
      <c r="F631" s="28">
        <f>SUM(F632:F633)</f>
        <v>1500000</v>
      </c>
      <c r="G631" s="28">
        <f>SUM(G632:G633)</f>
        <v>1500000</v>
      </c>
      <c r="H631" s="28">
        <f>G631/F631*100</f>
        <v>100</v>
      </c>
    </row>
    <row r="632" spans="1:8" s="3" customFormat="1" ht="33" customHeight="1">
      <c r="A632" s="170"/>
      <c r="B632" s="144"/>
      <c r="C632" s="173"/>
      <c r="D632" s="100"/>
      <c r="E632" s="6" t="s">
        <v>150</v>
      </c>
      <c r="F632" s="28">
        <f>F635</f>
        <v>0</v>
      </c>
      <c r="G632" s="28">
        <f>G635</f>
        <v>0</v>
      </c>
      <c r="H632" s="28">
        <v>0</v>
      </c>
    </row>
    <row r="633" spans="1:8" s="3" customFormat="1" ht="33" customHeight="1">
      <c r="A633" s="171"/>
      <c r="B633" s="145"/>
      <c r="C633" s="174"/>
      <c r="D633" s="100"/>
      <c r="E633" s="6" t="s">
        <v>27</v>
      </c>
      <c r="F633" s="28">
        <f>F636</f>
        <v>1500000</v>
      </c>
      <c r="G633" s="28">
        <f>G636</f>
        <v>1500000</v>
      </c>
      <c r="H633" s="28">
        <f>G633/F633*100</f>
        <v>100</v>
      </c>
    </row>
    <row r="634" spans="1:8" s="3" customFormat="1" ht="51" customHeight="1">
      <c r="A634" s="136" t="s">
        <v>183</v>
      </c>
      <c r="B634" s="99" t="s">
        <v>303</v>
      </c>
      <c r="C634" s="89"/>
      <c r="D634" s="90"/>
      <c r="E634" s="38" t="s">
        <v>21</v>
      </c>
      <c r="F634" s="29">
        <f>SUM(F635:F636)</f>
        <v>1500000</v>
      </c>
      <c r="G634" s="29">
        <f>SUM(G635:G636)</f>
        <v>1500000</v>
      </c>
      <c r="H634" s="29">
        <f>G634/F634*100</f>
        <v>100</v>
      </c>
    </row>
    <row r="635" spans="1:8" s="3" customFormat="1" ht="43.5" customHeight="1">
      <c r="A635" s="136"/>
      <c r="B635" s="99"/>
      <c r="C635" s="89"/>
      <c r="D635" s="90"/>
      <c r="E635" s="39" t="s">
        <v>150</v>
      </c>
      <c r="F635" s="30">
        <v>0</v>
      </c>
      <c r="G635" s="30">
        <v>0</v>
      </c>
      <c r="H635" s="30">
        <v>0</v>
      </c>
    </row>
    <row r="636" spans="1:8" s="3" customFormat="1" ht="39" customHeight="1">
      <c r="A636" s="136"/>
      <c r="B636" s="99"/>
      <c r="C636" s="89"/>
      <c r="D636" s="90"/>
      <c r="E636" s="39" t="s">
        <v>27</v>
      </c>
      <c r="F636" s="30">
        <v>1500000</v>
      </c>
      <c r="G636" s="30">
        <v>1500000</v>
      </c>
      <c r="H636" s="30">
        <f>G636/F636*100</f>
        <v>100</v>
      </c>
    </row>
    <row r="637" spans="1:8" s="3" customFormat="1" ht="33" customHeight="1">
      <c r="A637" s="197" t="s">
        <v>184</v>
      </c>
      <c r="B637" s="130" t="s">
        <v>290</v>
      </c>
      <c r="C637" s="172" t="s">
        <v>235</v>
      </c>
      <c r="D637" s="100"/>
      <c r="E637" s="5" t="s">
        <v>21</v>
      </c>
      <c r="F637" s="28">
        <f>SUM(F638:F639)</f>
        <v>28981636.81</v>
      </c>
      <c r="G637" s="28">
        <f>SUM(G638+G639)</f>
        <v>20138156.45</v>
      </c>
      <c r="H637" s="28">
        <f>G637/F637*100</f>
        <v>69.48591821098043</v>
      </c>
    </row>
    <row r="638" spans="1:8" s="3" customFormat="1" ht="33" customHeight="1">
      <c r="A638" s="197"/>
      <c r="B638" s="130"/>
      <c r="C638" s="173"/>
      <c r="D638" s="100"/>
      <c r="E638" s="6" t="s">
        <v>150</v>
      </c>
      <c r="F638" s="28">
        <f>F641+F644+F647+F650+F680+F656+F653+F659+F662+F665+F668+F671+F674+F677</f>
        <v>0</v>
      </c>
      <c r="G638" s="28">
        <f>G641+G644+G647+G650+G680+G656+G653+G659+G662+G665+G668+G671+G674+G677</f>
        <v>0</v>
      </c>
      <c r="H638" s="28">
        <v>0</v>
      </c>
    </row>
    <row r="639" spans="1:8" s="3" customFormat="1" ht="33" customHeight="1">
      <c r="A639" s="197"/>
      <c r="B639" s="130"/>
      <c r="C639" s="174"/>
      <c r="D639" s="100"/>
      <c r="E639" s="6" t="s">
        <v>27</v>
      </c>
      <c r="F639" s="28">
        <f>F642+F645+F648+F651+F681+F657+F654+F660+F663+F666+F669+F672+F675+F678</f>
        <v>28981636.81</v>
      </c>
      <c r="G639" s="28">
        <f>G642+G645+G648+G651+G681+G657+G654+G660+G663+G666+G669+G672+G675+G678</f>
        <v>20138156.45</v>
      </c>
      <c r="H639" s="28">
        <f>G639/F639*100</f>
        <v>69.48591821098043</v>
      </c>
    </row>
    <row r="640" spans="1:8" s="3" customFormat="1" ht="33" customHeight="1">
      <c r="A640" s="86" t="s">
        <v>185</v>
      </c>
      <c r="B640" s="99" t="s">
        <v>358</v>
      </c>
      <c r="C640" s="89"/>
      <c r="D640" s="90"/>
      <c r="E640" s="38" t="s">
        <v>21</v>
      </c>
      <c r="F640" s="29">
        <f>SUM(F641:F642)</f>
        <v>2494000</v>
      </c>
      <c r="G640" s="29">
        <f>SUM(G641:G642)</f>
        <v>2494000</v>
      </c>
      <c r="H640" s="29">
        <f>G640/F640*100</f>
        <v>100</v>
      </c>
    </row>
    <row r="641" spans="1:8" s="3" customFormat="1" ht="33" customHeight="1">
      <c r="A641" s="87"/>
      <c r="B641" s="99"/>
      <c r="C641" s="89"/>
      <c r="D641" s="90"/>
      <c r="E641" s="39" t="s">
        <v>150</v>
      </c>
      <c r="F641" s="30">
        <v>0</v>
      </c>
      <c r="G641" s="30">
        <v>0</v>
      </c>
      <c r="H641" s="30">
        <v>0</v>
      </c>
    </row>
    <row r="642" spans="1:8" s="3" customFormat="1" ht="42" customHeight="1">
      <c r="A642" s="87"/>
      <c r="B642" s="99"/>
      <c r="C642" s="89"/>
      <c r="D642" s="90"/>
      <c r="E642" s="39" t="s">
        <v>27</v>
      </c>
      <c r="F642" s="30">
        <v>2494000</v>
      </c>
      <c r="G642" s="30">
        <v>2494000</v>
      </c>
      <c r="H642" s="30">
        <f>G642/F642*100</f>
        <v>100</v>
      </c>
    </row>
    <row r="643" spans="1:8" s="3" customFormat="1" ht="33" customHeight="1">
      <c r="A643" s="151" t="s">
        <v>186</v>
      </c>
      <c r="B643" s="99" t="s">
        <v>359</v>
      </c>
      <c r="C643" s="89"/>
      <c r="D643" s="90"/>
      <c r="E643" s="38" t="s">
        <v>21</v>
      </c>
      <c r="F643" s="29">
        <f>SUM(F644:F645)</f>
        <v>847100</v>
      </c>
      <c r="G643" s="29">
        <f>SUM(G644:G645)</f>
        <v>842000</v>
      </c>
      <c r="H643" s="29">
        <f>G643/F643*100</f>
        <v>99.3979459331838</v>
      </c>
    </row>
    <row r="644" spans="1:8" s="3" customFormat="1" ht="33" customHeight="1">
      <c r="A644" s="96"/>
      <c r="B644" s="99"/>
      <c r="C644" s="89"/>
      <c r="D644" s="90"/>
      <c r="E644" s="39" t="s">
        <v>150</v>
      </c>
      <c r="F644" s="30">
        <v>0</v>
      </c>
      <c r="G644" s="30">
        <v>0</v>
      </c>
      <c r="H644" s="30">
        <v>0</v>
      </c>
    </row>
    <row r="645" spans="1:8" s="3" customFormat="1" ht="33" customHeight="1">
      <c r="A645" s="96"/>
      <c r="B645" s="99"/>
      <c r="C645" s="89"/>
      <c r="D645" s="90"/>
      <c r="E645" s="39" t="s">
        <v>27</v>
      </c>
      <c r="F645" s="30">
        <v>847100</v>
      </c>
      <c r="G645" s="30">
        <v>842000</v>
      </c>
      <c r="H645" s="30">
        <f>G645/F645*100</f>
        <v>99.3979459331838</v>
      </c>
    </row>
    <row r="646" spans="1:8" s="3" customFormat="1" ht="57" customHeight="1">
      <c r="A646" s="125" t="s">
        <v>187</v>
      </c>
      <c r="B646" s="99" t="s">
        <v>360</v>
      </c>
      <c r="C646" s="89"/>
      <c r="D646" s="90"/>
      <c r="E646" s="38" t="s">
        <v>21</v>
      </c>
      <c r="F646" s="29">
        <f>SUM(F647:F648)</f>
        <v>1055000</v>
      </c>
      <c r="G646" s="29">
        <f>SUM(G647:G648)</f>
        <v>1055000</v>
      </c>
      <c r="H646" s="29">
        <f>G646/F646*100</f>
        <v>100</v>
      </c>
    </row>
    <row r="647" spans="1:8" s="3" customFormat="1" ht="46.5" customHeight="1">
      <c r="A647" s="125"/>
      <c r="B647" s="99"/>
      <c r="C647" s="89"/>
      <c r="D647" s="90"/>
      <c r="E647" s="39" t="s">
        <v>150</v>
      </c>
      <c r="F647" s="30">
        <v>0</v>
      </c>
      <c r="G647" s="30">
        <v>0</v>
      </c>
      <c r="H647" s="30">
        <v>0</v>
      </c>
    </row>
    <row r="648" spans="1:8" s="3" customFormat="1" ht="31.5" customHeight="1">
      <c r="A648" s="125"/>
      <c r="B648" s="99"/>
      <c r="C648" s="89"/>
      <c r="D648" s="90"/>
      <c r="E648" s="39" t="s">
        <v>27</v>
      </c>
      <c r="F648" s="30">
        <v>1055000</v>
      </c>
      <c r="G648" s="30">
        <v>1055000</v>
      </c>
      <c r="H648" s="30">
        <f>G648/F648*100</f>
        <v>100</v>
      </c>
    </row>
    <row r="649" spans="1:8" s="3" customFormat="1" ht="33" customHeight="1">
      <c r="A649" s="125" t="s">
        <v>188</v>
      </c>
      <c r="B649" s="99" t="s">
        <v>361</v>
      </c>
      <c r="C649" s="89"/>
      <c r="D649" s="83"/>
      <c r="E649" s="38" t="s">
        <v>21</v>
      </c>
      <c r="F649" s="29">
        <f>SUM(F650:F651)</f>
        <v>0</v>
      </c>
      <c r="G649" s="29">
        <f>SUM(G650:G651)</f>
        <v>0</v>
      </c>
      <c r="H649" s="29">
        <f>SUM(H650:H651)</f>
        <v>0</v>
      </c>
    </row>
    <row r="650" spans="1:8" s="3" customFormat="1" ht="33" customHeight="1">
      <c r="A650" s="125"/>
      <c r="B650" s="99"/>
      <c r="C650" s="89"/>
      <c r="D650" s="84"/>
      <c r="E650" s="39" t="s">
        <v>150</v>
      </c>
      <c r="F650" s="30">
        <v>0</v>
      </c>
      <c r="G650" s="30">
        <v>0</v>
      </c>
      <c r="H650" s="30">
        <v>0</v>
      </c>
    </row>
    <row r="651" spans="1:8" s="3" customFormat="1" ht="33" customHeight="1">
      <c r="A651" s="125"/>
      <c r="B651" s="99"/>
      <c r="C651" s="89"/>
      <c r="D651" s="85"/>
      <c r="E651" s="39" t="s">
        <v>27</v>
      </c>
      <c r="F651" s="30">
        <v>0</v>
      </c>
      <c r="G651" s="30">
        <v>0</v>
      </c>
      <c r="H651" s="30">
        <v>0</v>
      </c>
    </row>
    <row r="652" spans="1:8" s="3" customFormat="1" ht="36" customHeight="1">
      <c r="A652" s="125" t="s">
        <v>189</v>
      </c>
      <c r="B652" s="126" t="s">
        <v>362</v>
      </c>
      <c r="C652" s="89"/>
      <c r="D652" s="83"/>
      <c r="E652" s="38" t="s">
        <v>21</v>
      </c>
      <c r="F652" s="29">
        <f>SUM(F653:F654)</f>
        <v>0</v>
      </c>
      <c r="G652" s="29">
        <f>SUM(G653:G654)</f>
        <v>0</v>
      </c>
      <c r="H652" s="29">
        <f>SUM(H653:H654)</f>
        <v>0</v>
      </c>
    </row>
    <row r="653" spans="1:8" s="3" customFormat="1" ht="34.5" customHeight="1">
      <c r="A653" s="125"/>
      <c r="B653" s="127"/>
      <c r="C653" s="89"/>
      <c r="D653" s="84"/>
      <c r="E653" s="39" t="s">
        <v>150</v>
      </c>
      <c r="F653" s="30">
        <v>0</v>
      </c>
      <c r="G653" s="30">
        <v>0</v>
      </c>
      <c r="H653" s="30">
        <v>0</v>
      </c>
    </row>
    <row r="654" spans="1:8" s="3" customFormat="1" ht="30" customHeight="1">
      <c r="A654" s="125"/>
      <c r="B654" s="128"/>
      <c r="C654" s="89"/>
      <c r="D654" s="85"/>
      <c r="E654" s="39" t="s">
        <v>27</v>
      </c>
      <c r="F654" s="30">
        <v>0</v>
      </c>
      <c r="G654" s="30">
        <v>0</v>
      </c>
      <c r="H654" s="30">
        <v>0</v>
      </c>
    </row>
    <row r="655" spans="1:8" s="3" customFormat="1" ht="30" customHeight="1">
      <c r="A655" s="125" t="s">
        <v>237</v>
      </c>
      <c r="B655" s="126" t="s">
        <v>363</v>
      </c>
      <c r="C655" s="89"/>
      <c r="D655" s="83"/>
      <c r="E655" s="38" t="s">
        <v>21</v>
      </c>
      <c r="F655" s="29">
        <f>SUM(F656:F657)</f>
        <v>20505486.97</v>
      </c>
      <c r="G655" s="29">
        <f>SUM(G656:G657)</f>
        <v>12679733.75</v>
      </c>
      <c r="H655" s="29">
        <f>G655/F655*100</f>
        <v>61.835808964453</v>
      </c>
    </row>
    <row r="656" spans="1:8" s="3" customFormat="1" ht="30" customHeight="1">
      <c r="A656" s="125"/>
      <c r="B656" s="127"/>
      <c r="C656" s="89"/>
      <c r="D656" s="84"/>
      <c r="E656" s="39" t="s">
        <v>150</v>
      </c>
      <c r="F656" s="30">
        <v>0</v>
      </c>
      <c r="G656" s="30">
        <v>0</v>
      </c>
      <c r="H656" s="30">
        <v>0</v>
      </c>
    </row>
    <row r="657" spans="1:8" s="3" customFormat="1" ht="30" customHeight="1">
      <c r="A657" s="125"/>
      <c r="B657" s="128"/>
      <c r="C657" s="89"/>
      <c r="D657" s="85"/>
      <c r="E657" s="39" t="s">
        <v>27</v>
      </c>
      <c r="F657" s="30">
        <v>20505486.97</v>
      </c>
      <c r="G657" s="30">
        <v>12679733.75</v>
      </c>
      <c r="H657" s="30">
        <f>G657/F657*100</f>
        <v>61.835808964453</v>
      </c>
    </row>
    <row r="658" spans="1:8" s="3" customFormat="1" ht="39" customHeight="1">
      <c r="A658" s="125" t="s">
        <v>238</v>
      </c>
      <c r="B658" s="126" t="s">
        <v>364</v>
      </c>
      <c r="C658" s="89"/>
      <c r="D658" s="83"/>
      <c r="E658" s="38" t="s">
        <v>21</v>
      </c>
      <c r="F658" s="29">
        <f>SUM(F659:F660)</f>
        <v>0</v>
      </c>
      <c r="G658" s="29">
        <f>SUM(G659:G660)</f>
        <v>0</v>
      </c>
      <c r="H658" s="29">
        <f>SUM(H659:H660)</f>
        <v>0</v>
      </c>
    </row>
    <row r="659" spans="1:8" s="3" customFormat="1" ht="39" customHeight="1">
      <c r="A659" s="125"/>
      <c r="B659" s="127"/>
      <c r="C659" s="89"/>
      <c r="D659" s="84"/>
      <c r="E659" s="39" t="s">
        <v>150</v>
      </c>
      <c r="F659" s="30">
        <v>0</v>
      </c>
      <c r="G659" s="30">
        <v>0</v>
      </c>
      <c r="H659" s="30">
        <v>0</v>
      </c>
    </row>
    <row r="660" spans="1:8" s="3" customFormat="1" ht="33" customHeight="1">
      <c r="A660" s="125"/>
      <c r="B660" s="128"/>
      <c r="C660" s="89"/>
      <c r="D660" s="85"/>
      <c r="E660" s="39" t="s">
        <v>27</v>
      </c>
      <c r="F660" s="30">
        <v>0</v>
      </c>
      <c r="G660" s="30">
        <v>0</v>
      </c>
      <c r="H660" s="30">
        <v>0</v>
      </c>
    </row>
    <row r="661" spans="1:8" s="3" customFormat="1" ht="30" customHeight="1">
      <c r="A661" s="125" t="s">
        <v>243</v>
      </c>
      <c r="B661" s="77" t="s">
        <v>365</v>
      </c>
      <c r="C661" s="89"/>
      <c r="D661" s="83"/>
      <c r="E661" s="38" t="s">
        <v>21</v>
      </c>
      <c r="F661" s="29">
        <f>SUM(F662:F663)</f>
        <v>635000</v>
      </c>
      <c r="G661" s="29">
        <f>SUM(G662:G663)</f>
        <v>135000</v>
      </c>
      <c r="H661" s="29">
        <f>G661/F661*100</f>
        <v>21.25984251968504</v>
      </c>
    </row>
    <row r="662" spans="1:8" s="3" customFormat="1" ht="30" customHeight="1">
      <c r="A662" s="125"/>
      <c r="B662" s="127"/>
      <c r="C662" s="89"/>
      <c r="D662" s="84"/>
      <c r="E662" s="39" t="s">
        <v>150</v>
      </c>
      <c r="F662" s="30">
        <v>0</v>
      </c>
      <c r="G662" s="30">
        <v>0</v>
      </c>
      <c r="H662" s="30">
        <v>0</v>
      </c>
    </row>
    <row r="663" spans="1:8" s="3" customFormat="1" ht="30" customHeight="1">
      <c r="A663" s="125"/>
      <c r="B663" s="128"/>
      <c r="C663" s="89"/>
      <c r="D663" s="85"/>
      <c r="E663" s="39" t="s">
        <v>27</v>
      </c>
      <c r="F663" s="30">
        <v>635000</v>
      </c>
      <c r="G663" s="30">
        <v>135000</v>
      </c>
      <c r="H663" s="30">
        <f>G663/F663*100</f>
        <v>21.25984251968504</v>
      </c>
    </row>
    <row r="664" spans="1:9" ht="30" customHeight="1">
      <c r="A664" s="125" t="s">
        <v>244</v>
      </c>
      <c r="B664" s="126" t="s">
        <v>366</v>
      </c>
      <c r="C664" s="89"/>
      <c r="D664" s="83"/>
      <c r="E664" s="38" t="s">
        <v>21</v>
      </c>
      <c r="F664" s="29">
        <f>SUM(F665:F666)</f>
        <v>46000</v>
      </c>
      <c r="G664" s="29">
        <f>SUM(G665:G666)</f>
        <v>46000</v>
      </c>
      <c r="H664" s="29">
        <f>SUM(H665:H666)</f>
        <v>100</v>
      </c>
      <c r="I664" s="3"/>
    </row>
    <row r="665" spans="1:9" ht="30" customHeight="1">
      <c r="A665" s="125"/>
      <c r="B665" s="127"/>
      <c r="C665" s="89"/>
      <c r="D665" s="84"/>
      <c r="E665" s="39" t="s">
        <v>150</v>
      </c>
      <c r="F665" s="30">
        <v>0</v>
      </c>
      <c r="G665" s="30">
        <v>0</v>
      </c>
      <c r="H665" s="30">
        <v>0</v>
      </c>
      <c r="I665" s="3"/>
    </row>
    <row r="666" spans="1:9" ht="30" customHeight="1">
      <c r="A666" s="125"/>
      <c r="B666" s="128"/>
      <c r="C666" s="89"/>
      <c r="D666" s="85"/>
      <c r="E666" s="39" t="s">
        <v>27</v>
      </c>
      <c r="F666" s="30">
        <v>46000</v>
      </c>
      <c r="G666" s="30">
        <v>46000</v>
      </c>
      <c r="H666" s="30">
        <f>G666/F666*100</f>
        <v>100</v>
      </c>
      <c r="I666" s="3"/>
    </row>
    <row r="667" spans="1:9" ht="30" customHeight="1">
      <c r="A667" s="125" t="s">
        <v>367</v>
      </c>
      <c r="B667" s="126" t="s">
        <v>369</v>
      </c>
      <c r="C667" s="89"/>
      <c r="D667" s="83"/>
      <c r="E667" s="38" t="s">
        <v>21</v>
      </c>
      <c r="F667" s="29">
        <f>SUM(F668:F669)</f>
        <v>0</v>
      </c>
      <c r="G667" s="29">
        <f>SUM(G668:G669)</f>
        <v>0</v>
      </c>
      <c r="H667" s="29">
        <f>SUM(H668:H669)</f>
        <v>0</v>
      </c>
      <c r="I667" s="3"/>
    </row>
    <row r="668" spans="1:9" ht="30" customHeight="1">
      <c r="A668" s="125"/>
      <c r="B668" s="127"/>
      <c r="C668" s="89"/>
      <c r="D668" s="84"/>
      <c r="E668" s="39" t="s">
        <v>150</v>
      </c>
      <c r="F668" s="30">
        <v>0</v>
      </c>
      <c r="G668" s="30">
        <v>0</v>
      </c>
      <c r="H668" s="30">
        <v>0</v>
      </c>
      <c r="I668" s="3"/>
    </row>
    <row r="669" spans="1:9" ht="30" customHeight="1">
      <c r="A669" s="125"/>
      <c r="B669" s="128"/>
      <c r="C669" s="89"/>
      <c r="D669" s="85"/>
      <c r="E669" s="39" t="s">
        <v>27</v>
      </c>
      <c r="F669" s="30">
        <v>0</v>
      </c>
      <c r="G669" s="30">
        <v>0</v>
      </c>
      <c r="H669" s="30">
        <v>0</v>
      </c>
      <c r="I669" s="3"/>
    </row>
    <row r="670" spans="1:9" ht="30" customHeight="1">
      <c r="A670" s="125" t="s">
        <v>368</v>
      </c>
      <c r="B670" s="126" t="s">
        <v>372</v>
      </c>
      <c r="C670" s="89"/>
      <c r="D670" s="83"/>
      <c r="E670" s="38" t="s">
        <v>21</v>
      </c>
      <c r="F670" s="29">
        <f>SUM(F671:F672)</f>
        <v>45000</v>
      </c>
      <c r="G670" s="29">
        <f>SUM(G671:G672)</f>
        <v>45000</v>
      </c>
      <c r="H670" s="29">
        <f>SUM(H671:H672)</f>
        <v>100</v>
      </c>
      <c r="I670" s="3"/>
    </row>
    <row r="671" spans="1:9" ht="30" customHeight="1">
      <c r="A671" s="125"/>
      <c r="B671" s="127"/>
      <c r="C671" s="89"/>
      <c r="D671" s="84"/>
      <c r="E671" s="39" t="s">
        <v>150</v>
      </c>
      <c r="F671" s="30">
        <v>0</v>
      </c>
      <c r="G671" s="30">
        <v>0</v>
      </c>
      <c r="H671" s="30">
        <v>0</v>
      </c>
      <c r="I671" s="3"/>
    </row>
    <row r="672" spans="1:9" ht="30" customHeight="1">
      <c r="A672" s="125"/>
      <c r="B672" s="128"/>
      <c r="C672" s="89"/>
      <c r="D672" s="85"/>
      <c r="E672" s="39" t="s">
        <v>27</v>
      </c>
      <c r="F672" s="30">
        <v>45000</v>
      </c>
      <c r="G672" s="30">
        <v>45000</v>
      </c>
      <c r="H672" s="30">
        <f>G672/F672*100</f>
        <v>100</v>
      </c>
      <c r="I672" s="3"/>
    </row>
    <row r="673" spans="1:9" ht="30" customHeight="1">
      <c r="A673" s="125" t="s">
        <v>370</v>
      </c>
      <c r="B673" s="126" t="s">
        <v>373</v>
      </c>
      <c r="C673" s="89"/>
      <c r="D673" s="83"/>
      <c r="E673" s="38" t="s">
        <v>21</v>
      </c>
      <c r="F673" s="29">
        <f>SUM(F674:F675)</f>
        <v>0</v>
      </c>
      <c r="G673" s="29">
        <f>SUM(G674:G675)</f>
        <v>0</v>
      </c>
      <c r="H673" s="29">
        <f>SUM(H674:H675)</f>
        <v>0</v>
      </c>
      <c r="I673" s="3"/>
    </row>
    <row r="674" spans="1:9" ht="30" customHeight="1">
      <c r="A674" s="125"/>
      <c r="B674" s="127"/>
      <c r="C674" s="89"/>
      <c r="D674" s="84"/>
      <c r="E674" s="39" t="s">
        <v>150</v>
      </c>
      <c r="F674" s="30">
        <v>0</v>
      </c>
      <c r="G674" s="30">
        <v>0</v>
      </c>
      <c r="H674" s="30">
        <v>0</v>
      </c>
      <c r="I674" s="3"/>
    </row>
    <row r="675" spans="1:9" ht="30" customHeight="1">
      <c r="A675" s="125"/>
      <c r="B675" s="128"/>
      <c r="C675" s="89"/>
      <c r="D675" s="85"/>
      <c r="E675" s="39" t="s">
        <v>27</v>
      </c>
      <c r="F675" s="30">
        <v>0</v>
      </c>
      <c r="G675" s="30">
        <v>0</v>
      </c>
      <c r="H675" s="30">
        <v>0</v>
      </c>
      <c r="I675" s="3"/>
    </row>
    <row r="676" spans="1:8" ht="30" customHeight="1">
      <c r="A676" s="125" t="s">
        <v>371</v>
      </c>
      <c r="B676" s="126" t="s">
        <v>374</v>
      </c>
      <c r="C676" s="89"/>
      <c r="D676" s="83"/>
      <c r="E676" s="38" t="s">
        <v>21</v>
      </c>
      <c r="F676" s="29">
        <f>SUM(F677:F678)</f>
        <v>1442049.84</v>
      </c>
      <c r="G676" s="29">
        <f>SUM(G677:G678)</f>
        <v>929422.7</v>
      </c>
      <c r="H676" s="29">
        <f>G676/F676*100</f>
        <v>64.45149635050062</v>
      </c>
    </row>
    <row r="677" spans="1:8" ht="30" customHeight="1">
      <c r="A677" s="125"/>
      <c r="B677" s="127"/>
      <c r="C677" s="89"/>
      <c r="D677" s="84"/>
      <c r="E677" s="39" t="s">
        <v>150</v>
      </c>
      <c r="F677" s="30">
        <v>0</v>
      </c>
      <c r="G677" s="30">
        <v>0</v>
      </c>
      <c r="H677" s="30">
        <v>0</v>
      </c>
    </row>
    <row r="678" spans="1:8" ht="34.5" customHeight="1">
      <c r="A678" s="125"/>
      <c r="B678" s="128"/>
      <c r="C678" s="89"/>
      <c r="D678" s="85"/>
      <c r="E678" s="39" t="s">
        <v>27</v>
      </c>
      <c r="F678" s="30">
        <v>1442049.84</v>
      </c>
      <c r="G678" s="30">
        <v>929422.7</v>
      </c>
      <c r="H678" s="30">
        <f>G678/F678*100</f>
        <v>64.45149635050062</v>
      </c>
    </row>
    <row r="679" spans="1:8" ht="30" customHeight="1">
      <c r="A679" s="125" t="s">
        <v>545</v>
      </c>
      <c r="B679" s="126" t="s">
        <v>546</v>
      </c>
      <c r="C679" s="89"/>
      <c r="D679" s="83"/>
      <c r="E679" s="38" t="s">
        <v>21</v>
      </c>
      <c r="F679" s="29">
        <f>SUM(F680:F681)</f>
        <v>1912000</v>
      </c>
      <c r="G679" s="29">
        <f>SUM(G680:G681)</f>
        <v>1912000</v>
      </c>
      <c r="H679" s="29">
        <f>G679/F679*100</f>
        <v>100</v>
      </c>
    </row>
    <row r="680" spans="1:8" ht="30" customHeight="1">
      <c r="A680" s="125"/>
      <c r="B680" s="127"/>
      <c r="C680" s="89"/>
      <c r="D680" s="84"/>
      <c r="E680" s="39" t="s">
        <v>150</v>
      </c>
      <c r="F680" s="30">
        <v>0</v>
      </c>
      <c r="G680" s="30">
        <v>0</v>
      </c>
      <c r="H680" s="30">
        <v>0</v>
      </c>
    </row>
    <row r="681" spans="1:8" ht="30" customHeight="1">
      <c r="A681" s="125"/>
      <c r="B681" s="128"/>
      <c r="C681" s="89"/>
      <c r="D681" s="85"/>
      <c r="E681" s="39" t="s">
        <v>27</v>
      </c>
      <c r="F681" s="30">
        <v>1912000</v>
      </c>
      <c r="G681" s="30">
        <v>1912000</v>
      </c>
      <c r="H681" s="30">
        <f>G681/F681*100</f>
        <v>100</v>
      </c>
    </row>
    <row r="682" spans="1:8" ht="30" customHeight="1">
      <c r="A682" s="129" t="s">
        <v>54</v>
      </c>
      <c r="B682" s="175" t="s">
        <v>291</v>
      </c>
      <c r="C682" s="156" t="s">
        <v>235</v>
      </c>
      <c r="D682" s="71" t="s">
        <v>201</v>
      </c>
      <c r="E682" s="7" t="s">
        <v>21</v>
      </c>
      <c r="F682" s="44">
        <f>SUM(F683:F684)</f>
        <v>17819988.810000002</v>
      </c>
      <c r="G682" s="44">
        <f>SUM(G683:G684)</f>
        <v>17819896.8</v>
      </c>
      <c r="H682" s="44">
        <f>G682/F682*100</f>
        <v>99.99948366970943</v>
      </c>
    </row>
    <row r="683" spans="1:8" ht="30" customHeight="1">
      <c r="A683" s="129"/>
      <c r="B683" s="175"/>
      <c r="C683" s="156"/>
      <c r="D683" s="72"/>
      <c r="E683" s="8" t="s">
        <v>150</v>
      </c>
      <c r="F683" s="44">
        <f>F686+F701</f>
        <v>0</v>
      </c>
      <c r="G683" s="44">
        <f>G686+G701</f>
        <v>0</v>
      </c>
      <c r="H683" s="44">
        <v>0</v>
      </c>
    </row>
    <row r="684" spans="1:8" ht="30" customHeight="1">
      <c r="A684" s="129"/>
      <c r="B684" s="175"/>
      <c r="C684" s="156"/>
      <c r="D684" s="73"/>
      <c r="E684" s="8" t="s">
        <v>27</v>
      </c>
      <c r="F684" s="44">
        <f>F687+F702+F714</f>
        <v>17819988.810000002</v>
      </c>
      <c r="G684" s="44">
        <f>G687+G702+G714</f>
        <v>17819896.8</v>
      </c>
      <c r="H684" s="44">
        <f>G684/F684*100</f>
        <v>99.99948366970943</v>
      </c>
    </row>
    <row r="685" spans="1:8" ht="39" customHeight="1">
      <c r="A685" s="169" t="s">
        <v>7</v>
      </c>
      <c r="B685" s="199" t="s">
        <v>292</v>
      </c>
      <c r="C685" s="172" t="s">
        <v>235</v>
      </c>
      <c r="D685" s="100"/>
      <c r="E685" s="5" t="s">
        <v>21</v>
      </c>
      <c r="F685" s="28">
        <f>SUM(F686:F687)</f>
        <v>17093383.21</v>
      </c>
      <c r="G685" s="28">
        <f>SUM(G686:G687)</f>
        <v>17093291.2</v>
      </c>
      <c r="H685" s="28">
        <f>G685/F685*100</f>
        <v>99.99946172153943</v>
      </c>
    </row>
    <row r="686" spans="1:8" ht="39" customHeight="1">
      <c r="A686" s="170"/>
      <c r="B686" s="200"/>
      <c r="C686" s="173"/>
      <c r="D686" s="100"/>
      <c r="E686" s="6" t="s">
        <v>150</v>
      </c>
      <c r="F686" s="28">
        <f>F689+F692+F698+F695</f>
        <v>0</v>
      </c>
      <c r="G686" s="28">
        <f>G689+G692+G698+G695</f>
        <v>0</v>
      </c>
      <c r="H686" s="28">
        <v>0</v>
      </c>
    </row>
    <row r="687" spans="1:8" ht="40.5" customHeight="1">
      <c r="A687" s="171"/>
      <c r="B687" s="201"/>
      <c r="C687" s="174"/>
      <c r="D687" s="100"/>
      <c r="E687" s="6" t="s">
        <v>27</v>
      </c>
      <c r="F687" s="28">
        <f>F690+F693+F699+F696</f>
        <v>17093383.21</v>
      </c>
      <c r="G687" s="28">
        <f>G690+G693+G699+G696</f>
        <v>17093291.2</v>
      </c>
      <c r="H687" s="28">
        <f>G687/F687*100</f>
        <v>99.99946172153943</v>
      </c>
    </row>
    <row r="688" spans="1:8" ht="30" customHeight="1">
      <c r="A688" s="136" t="s">
        <v>8</v>
      </c>
      <c r="B688" s="198" t="s">
        <v>375</v>
      </c>
      <c r="C688" s="89"/>
      <c r="D688" s="90"/>
      <c r="E688" s="38" t="s">
        <v>21</v>
      </c>
      <c r="F688" s="29">
        <f>SUM(F689:F690)</f>
        <v>14020694.64</v>
      </c>
      <c r="G688" s="29">
        <f>SUM(G689:G690)</f>
        <v>14020603.95</v>
      </c>
      <c r="H688" s="29">
        <f>G688/F688*100</f>
        <v>99.99935317042178</v>
      </c>
    </row>
    <row r="689" spans="1:8" ht="30" customHeight="1">
      <c r="A689" s="136"/>
      <c r="B689" s="198"/>
      <c r="C689" s="89"/>
      <c r="D689" s="90"/>
      <c r="E689" s="39" t="s">
        <v>150</v>
      </c>
      <c r="F689" s="30">
        <v>0</v>
      </c>
      <c r="G689" s="30">
        <v>0</v>
      </c>
      <c r="H689" s="30">
        <v>0</v>
      </c>
    </row>
    <row r="690" spans="1:8" ht="34.5" customHeight="1">
      <c r="A690" s="136"/>
      <c r="B690" s="198"/>
      <c r="C690" s="89"/>
      <c r="D690" s="90"/>
      <c r="E690" s="39" t="s">
        <v>27</v>
      </c>
      <c r="F690" s="30">
        <v>14020694.64</v>
      </c>
      <c r="G690" s="30">
        <v>14020603.95</v>
      </c>
      <c r="H690" s="30">
        <f>G690/F690*100</f>
        <v>99.99935317042178</v>
      </c>
    </row>
    <row r="691" spans="1:8" ht="30" customHeight="1">
      <c r="A691" s="136" t="s">
        <v>9</v>
      </c>
      <c r="B691" s="99" t="s">
        <v>376</v>
      </c>
      <c r="C691" s="89"/>
      <c r="D691" s="90"/>
      <c r="E691" s="38" t="s">
        <v>21</v>
      </c>
      <c r="F691" s="29">
        <f>SUM(F692:F693)</f>
        <v>17000</v>
      </c>
      <c r="G691" s="29">
        <f>SUM(G692:G693)</f>
        <v>17000</v>
      </c>
      <c r="H691" s="29">
        <f>G691/F691*100</f>
        <v>100</v>
      </c>
    </row>
    <row r="692" spans="1:8" ht="34.5" customHeight="1">
      <c r="A692" s="136"/>
      <c r="B692" s="99"/>
      <c r="C692" s="89"/>
      <c r="D692" s="90"/>
      <c r="E692" s="39" t="s">
        <v>150</v>
      </c>
      <c r="F692" s="30">
        <v>0</v>
      </c>
      <c r="G692" s="30">
        <v>0</v>
      </c>
      <c r="H692" s="30">
        <v>0</v>
      </c>
    </row>
    <row r="693" spans="1:8" ht="36" customHeight="1">
      <c r="A693" s="136"/>
      <c r="B693" s="99"/>
      <c r="C693" s="89"/>
      <c r="D693" s="90"/>
      <c r="E693" s="39" t="s">
        <v>27</v>
      </c>
      <c r="F693" s="30">
        <v>17000</v>
      </c>
      <c r="G693" s="30">
        <v>17000</v>
      </c>
      <c r="H693" s="30">
        <f>G693/F693*100</f>
        <v>100</v>
      </c>
    </row>
    <row r="694" spans="1:8" ht="39" customHeight="1">
      <c r="A694" s="125" t="s">
        <v>10</v>
      </c>
      <c r="B694" s="134" t="s">
        <v>377</v>
      </c>
      <c r="C694" s="168"/>
      <c r="D694" s="95"/>
      <c r="E694" s="15" t="s">
        <v>21</v>
      </c>
      <c r="F694" s="29">
        <f>SUM(F695:F696)</f>
        <v>2772778.57</v>
      </c>
      <c r="G694" s="29">
        <f>SUM(G695:G696)</f>
        <v>2772777.25</v>
      </c>
      <c r="H694" s="29">
        <f>G694/F694*100</f>
        <v>99.99995239432337</v>
      </c>
    </row>
    <row r="695" spans="1:8" ht="28.5" customHeight="1">
      <c r="A695" s="125"/>
      <c r="B695" s="134"/>
      <c r="C695" s="168"/>
      <c r="D695" s="95"/>
      <c r="E695" s="16" t="s">
        <v>150</v>
      </c>
      <c r="F695" s="30">
        <v>0</v>
      </c>
      <c r="G695" s="30">
        <v>0</v>
      </c>
      <c r="H695" s="30">
        <v>0</v>
      </c>
    </row>
    <row r="696" spans="1:8" ht="33" customHeight="1">
      <c r="A696" s="125"/>
      <c r="B696" s="134"/>
      <c r="C696" s="168"/>
      <c r="D696" s="95"/>
      <c r="E696" s="16" t="s">
        <v>27</v>
      </c>
      <c r="F696" s="30">
        <v>2772778.57</v>
      </c>
      <c r="G696" s="30">
        <v>2772777.25</v>
      </c>
      <c r="H696" s="30">
        <f>G696/F696*100</f>
        <v>99.99995239432337</v>
      </c>
    </row>
    <row r="697" spans="1:8" ht="30" customHeight="1">
      <c r="A697" s="125" t="s">
        <v>228</v>
      </c>
      <c r="B697" s="134" t="s">
        <v>378</v>
      </c>
      <c r="C697" s="168"/>
      <c r="D697" s="95"/>
      <c r="E697" s="15" t="s">
        <v>21</v>
      </c>
      <c r="F697" s="29">
        <f>SUM(F698:F699)</f>
        <v>282910</v>
      </c>
      <c r="G697" s="29">
        <f>SUM(G698:G699)</f>
        <v>282910</v>
      </c>
      <c r="H697" s="29">
        <f>G697/F697*100</f>
        <v>100</v>
      </c>
    </row>
    <row r="698" spans="1:8" ht="30" customHeight="1">
      <c r="A698" s="125"/>
      <c r="B698" s="134"/>
      <c r="C698" s="168"/>
      <c r="D698" s="95"/>
      <c r="E698" s="16" t="s">
        <v>150</v>
      </c>
      <c r="F698" s="30">
        <v>0</v>
      </c>
      <c r="G698" s="30">
        <v>0</v>
      </c>
      <c r="H698" s="30">
        <v>0</v>
      </c>
    </row>
    <row r="699" spans="1:8" ht="28.5" customHeight="1">
      <c r="A699" s="125"/>
      <c r="B699" s="134"/>
      <c r="C699" s="168"/>
      <c r="D699" s="95"/>
      <c r="E699" s="16" t="s">
        <v>27</v>
      </c>
      <c r="F699" s="30">
        <v>282910</v>
      </c>
      <c r="G699" s="30">
        <v>282910</v>
      </c>
      <c r="H699" s="30">
        <f>G699/F699*100</f>
        <v>100</v>
      </c>
    </row>
    <row r="700" spans="1:8" ht="30" customHeight="1">
      <c r="A700" s="197" t="s">
        <v>58</v>
      </c>
      <c r="B700" s="130" t="s">
        <v>293</v>
      </c>
      <c r="C700" s="172" t="s">
        <v>235</v>
      </c>
      <c r="D700" s="100"/>
      <c r="E700" s="5" t="s">
        <v>21</v>
      </c>
      <c r="F700" s="28">
        <f>SUM(F701:F702)</f>
        <v>722000</v>
      </c>
      <c r="G700" s="28">
        <f>SUM(G701:G702)</f>
        <v>722000</v>
      </c>
      <c r="H700" s="28">
        <f>G700/F700*100</f>
        <v>100</v>
      </c>
    </row>
    <row r="701" spans="1:8" ht="30" customHeight="1">
      <c r="A701" s="197"/>
      <c r="B701" s="130"/>
      <c r="C701" s="173"/>
      <c r="D701" s="100"/>
      <c r="E701" s="6" t="s">
        <v>150</v>
      </c>
      <c r="F701" s="28">
        <f>F704+F707+F710</f>
        <v>0</v>
      </c>
      <c r="G701" s="28">
        <f>G704+G707+G710</f>
        <v>0</v>
      </c>
      <c r="H701" s="28">
        <v>0</v>
      </c>
    </row>
    <row r="702" spans="1:8" ht="31.5" customHeight="1">
      <c r="A702" s="197"/>
      <c r="B702" s="131"/>
      <c r="C702" s="174"/>
      <c r="D702" s="100"/>
      <c r="E702" s="6" t="s">
        <v>27</v>
      </c>
      <c r="F702" s="28">
        <f>F705+F708+F711</f>
        <v>722000</v>
      </c>
      <c r="G702" s="28">
        <f>G705+G708+G711</f>
        <v>722000</v>
      </c>
      <c r="H702" s="28">
        <f>G702/F702*100</f>
        <v>100</v>
      </c>
    </row>
    <row r="703" spans="1:9" s="4" customFormat="1" ht="26.25" customHeight="1">
      <c r="A703" s="98" t="s">
        <v>18</v>
      </c>
      <c r="B703" s="203" t="s">
        <v>379</v>
      </c>
      <c r="C703" s="89"/>
      <c r="D703" s="90"/>
      <c r="E703" s="38" t="s">
        <v>21</v>
      </c>
      <c r="F703" s="29">
        <f>SUM(F704:F705)</f>
        <v>122000</v>
      </c>
      <c r="G703" s="29">
        <f>SUM(G704:G705)</f>
        <v>122000</v>
      </c>
      <c r="H703" s="29">
        <f>G703/F703*100</f>
        <v>100</v>
      </c>
      <c r="I703"/>
    </row>
    <row r="704" spans="1:8" ht="26.25" customHeight="1">
      <c r="A704" s="98"/>
      <c r="B704" s="204"/>
      <c r="C704" s="89"/>
      <c r="D704" s="90"/>
      <c r="E704" s="39" t="s">
        <v>150</v>
      </c>
      <c r="F704" s="30">
        <v>0</v>
      </c>
      <c r="G704" s="30">
        <v>0</v>
      </c>
      <c r="H704" s="30">
        <v>0</v>
      </c>
    </row>
    <row r="705" spans="1:8" ht="34.5" customHeight="1">
      <c r="A705" s="98"/>
      <c r="B705" s="205"/>
      <c r="C705" s="89"/>
      <c r="D705" s="90"/>
      <c r="E705" s="39" t="s">
        <v>27</v>
      </c>
      <c r="F705" s="30">
        <v>122000</v>
      </c>
      <c r="G705" s="30">
        <v>122000</v>
      </c>
      <c r="H705" s="30">
        <f>G705/F705*100</f>
        <v>100</v>
      </c>
    </row>
    <row r="706" spans="1:8" ht="25.5" customHeight="1">
      <c r="A706" s="98" t="s">
        <v>123</v>
      </c>
      <c r="B706" s="77" t="s">
        <v>380</v>
      </c>
      <c r="C706" s="89"/>
      <c r="D706" s="90"/>
      <c r="E706" s="38" t="s">
        <v>21</v>
      </c>
      <c r="F706" s="29">
        <f>SUM(F707:F708)</f>
        <v>600000</v>
      </c>
      <c r="G706" s="29">
        <f>SUM(G707:G708)</f>
        <v>600000</v>
      </c>
      <c r="H706" s="29">
        <f>G706/F706*100</f>
        <v>100</v>
      </c>
    </row>
    <row r="707" spans="1:8" ht="26.25">
      <c r="A707" s="98"/>
      <c r="B707" s="78"/>
      <c r="C707" s="89"/>
      <c r="D707" s="90"/>
      <c r="E707" s="39" t="s">
        <v>150</v>
      </c>
      <c r="F707" s="30">
        <v>0</v>
      </c>
      <c r="G707" s="30">
        <v>0</v>
      </c>
      <c r="H707" s="30">
        <v>0</v>
      </c>
    </row>
    <row r="708" spans="1:8" ht="26.25">
      <c r="A708" s="98"/>
      <c r="B708" s="79"/>
      <c r="C708" s="89"/>
      <c r="D708" s="90"/>
      <c r="E708" s="39" t="s">
        <v>27</v>
      </c>
      <c r="F708" s="30">
        <v>600000</v>
      </c>
      <c r="G708" s="30">
        <v>600000</v>
      </c>
      <c r="H708" s="30">
        <f>G708/F708*100</f>
        <v>100</v>
      </c>
    </row>
    <row r="709" spans="1:8" ht="28.5" customHeight="1">
      <c r="A709" s="98" t="s">
        <v>139</v>
      </c>
      <c r="B709" s="77" t="s">
        <v>381</v>
      </c>
      <c r="C709" s="89"/>
      <c r="D709" s="90"/>
      <c r="E709" s="38" t="s">
        <v>21</v>
      </c>
      <c r="F709" s="29">
        <f>SUM(F710:F711)</f>
        <v>0</v>
      </c>
      <c r="G709" s="29">
        <f>SUM(G710:G711)</f>
        <v>0</v>
      </c>
      <c r="H709" s="29">
        <v>0</v>
      </c>
    </row>
    <row r="710" spans="1:8" ht="30.75" customHeight="1">
      <c r="A710" s="98"/>
      <c r="B710" s="78"/>
      <c r="C710" s="89"/>
      <c r="D710" s="90"/>
      <c r="E710" s="39" t="s">
        <v>150</v>
      </c>
      <c r="F710" s="30">
        <v>0</v>
      </c>
      <c r="G710" s="30">
        <v>0</v>
      </c>
      <c r="H710" s="30">
        <v>0</v>
      </c>
    </row>
    <row r="711" spans="1:8" ht="32.25" customHeight="1">
      <c r="A711" s="98"/>
      <c r="B711" s="79"/>
      <c r="C711" s="89"/>
      <c r="D711" s="90"/>
      <c r="E711" s="39" t="s">
        <v>27</v>
      </c>
      <c r="F711" s="30">
        <v>0</v>
      </c>
      <c r="G711" s="30">
        <v>0</v>
      </c>
      <c r="H711" s="30">
        <v>0</v>
      </c>
    </row>
    <row r="712" spans="1:9" ht="25.5">
      <c r="A712" s="197" t="s">
        <v>239</v>
      </c>
      <c r="B712" s="130" t="s">
        <v>294</v>
      </c>
      <c r="C712" s="172" t="s">
        <v>235</v>
      </c>
      <c r="D712" s="100"/>
      <c r="E712" s="5" t="s">
        <v>21</v>
      </c>
      <c r="F712" s="28">
        <f>SUM(F713:F714)</f>
        <v>4605.6</v>
      </c>
      <c r="G712" s="28">
        <f>SUM(G713:G714)</f>
        <v>4605.6</v>
      </c>
      <c r="H712" s="28">
        <f>G712/F712*100</f>
        <v>100</v>
      </c>
      <c r="I712" s="4"/>
    </row>
    <row r="713" spans="1:8" ht="25.5">
      <c r="A713" s="197"/>
      <c r="B713" s="130"/>
      <c r="C713" s="173"/>
      <c r="D713" s="100"/>
      <c r="E713" s="6" t="s">
        <v>150</v>
      </c>
      <c r="F713" s="28">
        <f>F716+F719</f>
        <v>0</v>
      </c>
      <c r="G713" s="28">
        <f>G716+G719</f>
        <v>0</v>
      </c>
      <c r="H713" s="28">
        <v>0</v>
      </c>
    </row>
    <row r="714" spans="1:8" ht="25.5">
      <c r="A714" s="197"/>
      <c r="B714" s="131"/>
      <c r="C714" s="174"/>
      <c r="D714" s="100"/>
      <c r="E714" s="6" t="s">
        <v>27</v>
      </c>
      <c r="F714" s="28">
        <f>F717+F720</f>
        <v>4605.6</v>
      </c>
      <c r="G714" s="28">
        <f>G717+G720</f>
        <v>4605.6</v>
      </c>
      <c r="H714" s="28">
        <f>G714/F714*100</f>
        <v>100</v>
      </c>
    </row>
    <row r="715" spans="1:8" ht="25.5">
      <c r="A715" s="98" t="s">
        <v>240</v>
      </c>
      <c r="B715" s="203" t="s">
        <v>382</v>
      </c>
      <c r="C715" s="89"/>
      <c r="D715" s="90"/>
      <c r="E715" s="38" t="s">
        <v>21</v>
      </c>
      <c r="F715" s="29">
        <f>SUM(F716:F717)</f>
        <v>0</v>
      </c>
      <c r="G715" s="29">
        <f>SUM(G716:G717)</f>
        <v>0</v>
      </c>
      <c r="H715" s="29">
        <f>SUM(H716:H717)</f>
        <v>0</v>
      </c>
    </row>
    <row r="716" spans="1:8" ht="26.25">
      <c r="A716" s="98"/>
      <c r="B716" s="204"/>
      <c r="C716" s="89"/>
      <c r="D716" s="90"/>
      <c r="E716" s="39" t="s">
        <v>150</v>
      </c>
      <c r="F716" s="30">
        <v>0</v>
      </c>
      <c r="G716" s="30">
        <v>0</v>
      </c>
      <c r="H716" s="30">
        <v>0</v>
      </c>
    </row>
    <row r="717" spans="1:8" ht="51.75" customHeight="1">
      <c r="A717" s="98"/>
      <c r="B717" s="205"/>
      <c r="C717" s="89"/>
      <c r="D717" s="90"/>
      <c r="E717" s="39" t="s">
        <v>27</v>
      </c>
      <c r="F717" s="30">
        <v>0</v>
      </c>
      <c r="G717" s="30">
        <v>0</v>
      </c>
      <c r="H717" s="30">
        <v>0</v>
      </c>
    </row>
    <row r="718" spans="1:8" ht="25.5">
      <c r="A718" s="98" t="s">
        <v>245</v>
      </c>
      <c r="B718" s="77" t="s">
        <v>383</v>
      </c>
      <c r="C718" s="89"/>
      <c r="D718" s="90"/>
      <c r="E718" s="38" t="s">
        <v>21</v>
      </c>
      <c r="F718" s="29">
        <f>SUM(F719:F720)</f>
        <v>4605.6</v>
      </c>
      <c r="G718" s="29">
        <f>SUM(G719:G720)</f>
        <v>4605.6</v>
      </c>
      <c r="H718" s="29">
        <f>G718/F718*100</f>
        <v>100</v>
      </c>
    </row>
    <row r="719" spans="1:8" ht="26.25">
      <c r="A719" s="98"/>
      <c r="B719" s="78"/>
      <c r="C719" s="89"/>
      <c r="D719" s="90"/>
      <c r="E719" s="39" t="s">
        <v>150</v>
      </c>
      <c r="F719" s="30">
        <v>0</v>
      </c>
      <c r="G719" s="30">
        <v>0</v>
      </c>
      <c r="H719" s="30">
        <v>0</v>
      </c>
    </row>
    <row r="720" spans="1:8" ht="36.75" customHeight="1">
      <c r="A720" s="98"/>
      <c r="B720" s="79"/>
      <c r="C720" s="89"/>
      <c r="D720" s="90"/>
      <c r="E720" s="39" t="s">
        <v>27</v>
      </c>
      <c r="F720" s="30">
        <v>4605.6</v>
      </c>
      <c r="G720" s="30">
        <v>4605.6</v>
      </c>
      <c r="H720" s="30">
        <f>G720/F720*100</f>
        <v>100</v>
      </c>
    </row>
    <row r="721" spans="1:8" ht="36" customHeight="1">
      <c r="A721" s="129" t="s">
        <v>55</v>
      </c>
      <c r="B721" s="175" t="s">
        <v>295</v>
      </c>
      <c r="C721" s="159" t="s">
        <v>236</v>
      </c>
      <c r="D721" s="71" t="s">
        <v>202</v>
      </c>
      <c r="E721" s="7" t="s">
        <v>21</v>
      </c>
      <c r="F721" s="44">
        <f>SUM(F722:F723)</f>
        <v>800000</v>
      </c>
      <c r="G721" s="44">
        <f>SUM(G722:G723)</f>
        <v>800000</v>
      </c>
      <c r="H721" s="44">
        <f>G721/F721*100</f>
        <v>100</v>
      </c>
    </row>
    <row r="722" spans="1:8" ht="33" customHeight="1">
      <c r="A722" s="129"/>
      <c r="B722" s="175"/>
      <c r="C722" s="159"/>
      <c r="D722" s="72"/>
      <c r="E722" s="8" t="s">
        <v>150</v>
      </c>
      <c r="F722" s="44">
        <f>F725+F728</f>
        <v>0</v>
      </c>
      <c r="G722" s="44">
        <f>G725+G728</f>
        <v>0</v>
      </c>
      <c r="H722" s="44">
        <v>0</v>
      </c>
    </row>
    <row r="723" spans="1:8" ht="46.5" customHeight="1">
      <c r="A723" s="129"/>
      <c r="B723" s="175"/>
      <c r="C723" s="159"/>
      <c r="D723" s="73"/>
      <c r="E723" s="8" t="s">
        <v>27</v>
      </c>
      <c r="F723" s="44">
        <f>F726+F729</f>
        <v>800000</v>
      </c>
      <c r="G723" s="44">
        <f>G726+G729</f>
        <v>800000</v>
      </c>
      <c r="H723" s="44">
        <f>G723/F723*100</f>
        <v>100</v>
      </c>
    </row>
    <row r="724" spans="1:8" ht="25.5" customHeight="1">
      <c r="A724" s="202" t="s">
        <v>56</v>
      </c>
      <c r="B724" s="124" t="s">
        <v>436</v>
      </c>
      <c r="C724" s="89"/>
      <c r="D724" s="176"/>
      <c r="E724" s="38" t="s">
        <v>21</v>
      </c>
      <c r="F724" s="29">
        <f>SUM(F725:F726)</f>
        <v>500000</v>
      </c>
      <c r="G724" s="29">
        <f>SUM(G725:G726)</f>
        <v>500000</v>
      </c>
      <c r="H724" s="29">
        <f>G724/F724*100</f>
        <v>100</v>
      </c>
    </row>
    <row r="725" spans="1:8" ht="26.25">
      <c r="A725" s="150"/>
      <c r="B725" s="124"/>
      <c r="C725" s="89"/>
      <c r="D725" s="176"/>
      <c r="E725" s="39" t="s">
        <v>150</v>
      </c>
      <c r="F725" s="30">
        <v>0</v>
      </c>
      <c r="G725" s="30">
        <v>0</v>
      </c>
      <c r="H725" s="30">
        <v>0</v>
      </c>
    </row>
    <row r="726" spans="1:8" ht="34.5" customHeight="1">
      <c r="A726" s="150"/>
      <c r="B726" s="124"/>
      <c r="C726" s="89"/>
      <c r="D726" s="176"/>
      <c r="E726" s="39" t="s">
        <v>27</v>
      </c>
      <c r="F726" s="30">
        <v>500000</v>
      </c>
      <c r="G726" s="30">
        <v>500000</v>
      </c>
      <c r="H726" s="30">
        <f>G726/F726*100</f>
        <v>100</v>
      </c>
    </row>
    <row r="727" spans="1:8" ht="33" customHeight="1">
      <c r="A727" s="202" t="s">
        <v>57</v>
      </c>
      <c r="B727" s="124" t="s">
        <v>384</v>
      </c>
      <c r="C727" s="89"/>
      <c r="D727" s="176"/>
      <c r="E727" s="38" t="s">
        <v>21</v>
      </c>
      <c r="F727" s="29">
        <f>SUM(F728:F729)</f>
        <v>300000</v>
      </c>
      <c r="G727" s="29">
        <f>SUM(G728:G729)</f>
        <v>300000</v>
      </c>
      <c r="H727" s="29">
        <f>G727/F727*100</f>
        <v>100</v>
      </c>
    </row>
    <row r="728" spans="1:8" ht="38.25" customHeight="1">
      <c r="A728" s="150"/>
      <c r="B728" s="124"/>
      <c r="C728" s="89"/>
      <c r="D728" s="176"/>
      <c r="E728" s="39" t="s">
        <v>150</v>
      </c>
      <c r="F728" s="30">
        <v>0</v>
      </c>
      <c r="G728" s="30">
        <v>0</v>
      </c>
      <c r="H728" s="30">
        <v>0</v>
      </c>
    </row>
    <row r="729" spans="1:8" ht="36.75" customHeight="1">
      <c r="A729" s="150"/>
      <c r="B729" s="124"/>
      <c r="C729" s="89"/>
      <c r="D729" s="176"/>
      <c r="E729" s="39" t="s">
        <v>27</v>
      </c>
      <c r="F729" s="30">
        <v>300000</v>
      </c>
      <c r="G729" s="30">
        <v>300000</v>
      </c>
      <c r="H729" s="30">
        <f>G729/F729*100</f>
        <v>100</v>
      </c>
    </row>
    <row r="730" spans="1:8" ht="25.5">
      <c r="A730" s="129" t="s">
        <v>115</v>
      </c>
      <c r="B730" s="175" t="s">
        <v>296</v>
      </c>
      <c r="C730" s="156" t="s">
        <v>235</v>
      </c>
      <c r="D730" s="71" t="s">
        <v>203</v>
      </c>
      <c r="E730" s="7" t="s">
        <v>21</v>
      </c>
      <c r="F730" s="44">
        <f>SUM(F731:F732)</f>
        <v>150000</v>
      </c>
      <c r="G730" s="44">
        <f>SUM(G731:G732)</f>
        <v>150000</v>
      </c>
      <c r="H730" s="44">
        <f>G730/F730*100</f>
        <v>100</v>
      </c>
    </row>
    <row r="731" spans="1:8" ht="33" customHeight="1">
      <c r="A731" s="129"/>
      <c r="B731" s="175"/>
      <c r="C731" s="156"/>
      <c r="D731" s="72"/>
      <c r="E731" s="8" t="s">
        <v>150</v>
      </c>
      <c r="F731" s="44">
        <f>F734+F746</f>
        <v>0</v>
      </c>
      <c r="G731" s="44">
        <f>G734+G746</f>
        <v>0</v>
      </c>
      <c r="H731" s="44">
        <v>0</v>
      </c>
    </row>
    <row r="732" spans="1:8" ht="49.5" customHeight="1">
      <c r="A732" s="129"/>
      <c r="B732" s="175"/>
      <c r="C732" s="156"/>
      <c r="D732" s="73"/>
      <c r="E732" s="8" t="s">
        <v>27</v>
      </c>
      <c r="F732" s="44">
        <f>F735+F747</f>
        <v>150000</v>
      </c>
      <c r="G732" s="44">
        <f>G735+G747</f>
        <v>150000</v>
      </c>
      <c r="H732" s="44">
        <f>G732/F732*100</f>
        <v>100</v>
      </c>
    </row>
    <row r="733" spans="1:8" ht="25.5">
      <c r="A733" s="107" t="s">
        <v>116</v>
      </c>
      <c r="B733" s="167" t="s">
        <v>297</v>
      </c>
      <c r="C733" s="172" t="s">
        <v>235</v>
      </c>
      <c r="D733" s="228"/>
      <c r="E733" s="5" t="s">
        <v>21</v>
      </c>
      <c r="F733" s="28">
        <f>SUM(F734:F735)</f>
        <v>50000</v>
      </c>
      <c r="G733" s="28">
        <f>SUM(G734:G735)</f>
        <v>50000</v>
      </c>
      <c r="H733" s="28">
        <f>G733/F733*100</f>
        <v>100</v>
      </c>
    </row>
    <row r="734" spans="1:8" ht="25.5">
      <c r="A734" s="107"/>
      <c r="B734" s="167"/>
      <c r="C734" s="173"/>
      <c r="D734" s="228"/>
      <c r="E734" s="6" t="s">
        <v>150</v>
      </c>
      <c r="F734" s="28">
        <f>F737+F743+F740</f>
        <v>0</v>
      </c>
      <c r="G734" s="28">
        <f>G737+G743+G740</f>
        <v>0</v>
      </c>
      <c r="H734" s="28">
        <v>0</v>
      </c>
    </row>
    <row r="735" spans="1:8" ht="25.5">
      <c r="A735" s="107"/>
      <c r="B735" s="167"/>
      <c r="C735" s="174"/>
      <c r="D735" s="228"/>
      <c r="E735" s="6" t="s">
        <v>27</v>
      </c>
      <c r="F735" s="28">
        <f>F738+F744+F741</f>
        <v>50000</v>
      </c>
      <c r="G735" s="28">
        <f>G738+G744+G741</f>
        <v>50000</v>
      </c>
      <c r="H735" s="28">
        <f>G735/F735*100</f>
        <v>100</v>
      </c>
    </row>
    <row r="736" spans="1:8" ht="25.5">
      <c r="A736" s="150" t="s">
        <v>118</v>
      </c>
      <c r="B736" s="99" t="s">
        <v>385</v>
      </c>
      <c r="C736" s="89"/>
      <c r="D736" s="90"/>
      <c r="E736" s="38" t="s">
        <v>21</v>
      </c>
      <c r="F736" s="29">
        <f>SUM(F737:F738)</f>
        <v>0</v>
      </c>
      <c r="G736" s="29">
        <f>SUM(G737:G738)</f>
        <v>0</v>
      </c>
      <c r="H736" s="29">
        <v>0</v>
      </c>
    </row>
    <row r="737" spans="1:8" ht="26.25">
      <c r="A737" s="150"/>
      <c r="B737" s="99"/>
      <c r="C737" s="89"/>
      <c r="D737" s="90"/>
      <c r="E737" s="39" t="s">
        <v>150</v>
      </c>
      <c r="F737" s="30">
        <v>0</v>
      </c>
      <c r="G737" s="30">
        <v>0</v>
      </c>
      <c r="H737" s="30">
        <v>0</v>
      </c>
    </row>
    <row r="738" spans="1:8" ht="26.25">
      <c r="A738" s="150"/>
      <c r="B738" s="99"/>
      <c r="C738" s="89"/>
      <c r="D738" s="90"/>
      <c r="E738" s="39" t="s">
        <v>27</v>
      </c>
      <c r="F738" s="30">
        <v>0</v>
      </c>
      <c r="G738" s="30">
        <v>0</v>
      </c>
      <c r="H738" s="30">
        <v>0</v>
      </c>
    </row>
    <row r="739" spans="1:8" ht="25.5">
      <c r="A739" s="150" t="s">
        <v>121</v>
      </c>
      <c r="B739" s="99" t="s">
        <v>386</v>
      </c>
      <c r="C739" s="89"/>
      <c r="D739" s="90"/>
      <c r="E739" s="38" t="s">
        <v>21</v>
      </c>
      <c r="F739" s="29">
        <f>SUM(F740:F741)</f>
        <v>38800</v>
      </c>
      <c r="G739" s="29">
        <f>SUM(G740:G741)</f>
        <v>38800</v>
      </c>
      <c r="H739" s="29">
        <f>G739/F739*100</f>
        <v>100</v>
      </c>
    </row>
    <row r="740" spans="1:8" ht="32.25" customHeight="1">
      <c r="A740" s="150"/>
      <c r="B740" s="99"/>
      <c r="C740" s="89"/>
      <c r="D740" s="90"/>
      <c r="E740" s="39" t="s">
        <v>150</v>
      </c>
      <c r="F740" s="30">
        <v>0</v>
      </c>
      <c r="G740" s="30">
        <v>0</v>
      </c>
      <c r="H740" s="30">
        <v>0</v>
      </c>
    </row>
    <row r="741" spans="1:8" ht="32.25" customHeight="1">
      <c r="A741" s="150"/>
      <c r="B741" s="99"/>
      <c r="C741" s="89"/>
      <c r="D741" s="90"/>
      <c r="E741" s="39" t="s">
        <v>27</v>
      </c>
      <c r="F741" s="30">
        <v>38800</v>
      </c>
      <c r="G741" s="30">
        <v>38800</v>
      </c>
      <c r="H741" s="30">
        <f>G741/F741*100</f>
        <v>100</v>
      </c>
    </row>
    <row r="742" spans="1:8" ht="31.5" customHeight="1">
      <c r="A742" s="150" t="s">
        <v>122</v>
      </c>
      <c r="B742" s="99" t="s">
        <v>387</v>
      </c>
      <c r="C742" s="89"/>
      <c r="D742" s="90"/>
      <c r="E742" s="38" t="s">
        <v>21</v>
      </c>
      <c r="F742" s="29">
        <f>SUM(F743:F744)</f>
        <v>11200</v>
      </c>
      <c r="G742" s="29">
        <f>SUM(G743:G744)</f>
        <v>11200</v>
      </c>
      <c r="H742" s="29">
        <f>SUM(H743:H744)</f>
        <v>0</v>
      </c>
    </row>
    <row r="743" spans="1:8" ht="34.5" customHeight="1">
      <c r="A743" s="150"/>
      <c r="B743" s="99"/>
      <c r="C743" s="89"/>
      <c r="D743" s="90"/>
      <c r="E743" s="39" t="s">
        <v>150</v>
      </c>
      <c r="F743" s="30">
        <v>0</v>
      </c>
      <c r="G743" s="30">
        <v>0</v>
      </c>
      <c r="H743" s="30">
        <v>0</v>
      </c>
    </row>
    <row r="744" spans="1:8" ht="30" customHeight="1">
      <c r="A744" s="150"/>
      <c r="B744" s="99"/>
      <c r="C744" s="89"/>
      <c r="D744" s="90"/>
      <c r="E744" s="39" t="s">
        <v>27</v>
      </c>
      <c r="F744" s="30">
        <v>11200</v>
      </c>
      <c r="G744" s="30">
        <v>11200</v>
      </c>
      <c r="H744" s="30">
        <v>0</v>
      </c>
    </row>
    <row r="745" spans="1:8" ht="25.5">
      <c r="A745" s="107" t="s">
        <v>119</v>
      </c>
      <c r="B745" s="167" t="s">
        <v>298</v>
      </c>
      <c r="C745" s="172" t="s">
        <v>235</v>
      </c>
      <c r="D745" s="100"/>
      <c r="E745" s="5" t="s">
        <v>21</v>
      </c>
      <c r="F745" s="28">
        <f>SUM(F746:F747)</f>
        <v>100000</v>
      </c>
      <c r="G745" s="28">
        <f>SUM(G746:G747)</f>
        <v>100000</v>
      </c>
      <c r="H745" s="28">
        <f>G745/F745*100</f>
        <v>100</v>
      </c>
    </row>
    <row r="746" spans="1:8" ht="25.5">
      <c r="A746" s="107"/>
      <c r="B746" s="167"/>
      <c r="C746" s="173"/>
      <c r="D746" s="100"/>
      <c r="E746" s="6" t="s">
        <v>150</v>
      </c>
      <c r="F746" s="28">
        <f>F749</f>
        <v>0</v>
      </c>
      <c r="G746" s="28">
        <f>G749</f>
        <v>0</v>
      </c>
      <c r="H746" s="28">
        <v>0</v>
      </c>
    </row>
    <row r="747" spans="1:8" ht="25.5">
      <c r="A747" s="107"/>
      <c r="B747" s="167"/>
      <c r="C747" s="174"/>
      <c r="D747" s="100"/>
      <c r="E747" s="6" t="s">
        <v>27</v>
      </c>
      <c r="F747" s="28">
        <f>F750</f>
        <v>100000</v>
      </c>
      <c r="G747" s="28">
        <f>G750</f>
        <v>100000</v>
      </c>
      <c r="H747" s="28">
        <f>G747/F747*100</f>
        <v>100</v>
      </c>
    </row>
    <row r="748" spans="1:8" ht="25.5">
      <c r="A748" s="150" t="s">
        <v>120</v>
      </c>
      <c r="B748" s="124" t="s">
        <v>388</v>
      </c>
      <c r="C748" s="89"/>
      <c r="D748" s="176"/>
      <c r="E748" s="38" t="s">
        <v>21</v>
      </c>
      <c r="F748" s="29">
        <f>SUM(F749:F750)</f>
        <v>100000</v>
      </c>
      <c r="G748" s="29">
        <f>SUM(G749:G750)</f>
        <v>100000</v>
      </c>
      <c r="H748" s="29">
        <f>G748/F748*100</f>
        <v>100</v>
      </c>
    </row>
    <row r="749" spans="1:8" ht="26.25">
      <c r="A749" s="150"/>
      <c r="B749" s="124"/>
      <c r="C749" s="89"/>
      <c r="D749" s="176"/>
      <c r="E749" s="39" t="s">
        <v>150</v>
      </c>
      <c r="F749" s="30">
        <v>0</v>
      </c>
      <c r="G749" s="30">
        <v>0</v>
      </c>
      <c r="H749" s="30">
        <v>0</v>
      </c>
    </row>
    <row r="750" spans="1:8" ht="26.25">
      <c r="A750" s="150"/>
      <c r="B750" s="124"/>
      <c r="C750" s="89"/>
      <c r="D750" s="176"/>
      <c r="E750" s="39" t="s">
        <v>27</v>
      </c>
      <c r="F750" s="30">
        <v>100000</v>
      </c>
      <c r="G750" s="30">
        <v>100000</v>
      </c>
      <c r="H750" s="30">
        <f>G750/F750*100</f>
        <v>100</v>
      </c>
    </row>
    <row r="751" spans="1:8" ht="43.5" customHeight="1">
      <c r="A751" s="129" t="s">
        <v>140</v>
      </c>
      <c r="B751" s="175" t="s">
        <v>299</v>
      </c>
      <c r="C751" s="156" t="s">
        <v>235</v>
      </c>
      <c r="D751" s="71" t="s">
        <v>204</v>
      </c>
      <c r="E751" s="7" t="s">
        <v>21</v>
      </c>
      <c r="F751" s="44">
        <f>SUM(F752:F753)</f>
        <v>57728398.64</v>
      </c>
      <c r="G751" s="44">
        <f>SUM(G752:G753)</f>
        <v>54928538.73</v>
      </c>
      <c r="H751" s="44">
        <f>G751/F751*100</f>
        <v>95.14994357030375</v>
      </c>
    </row>
    <row r="752" spans="1:8" ht="30.75" customHeight="1">
      <c r="A752" s="129"/>
      <c r="B752" s="175"/>
      <c r="C752" s="156"/>
      <c r="D752" s="72"/>
      <c r="E752" s="8" t="s">
        <v>150</v>
      </c>
      <c r="F752" s="44">
        <f>F755+F758+F767+F761+F764</f>
        <v>30860358.06</v>
      </c>
      <c r="G752" s="44">
        <f>G755+G758+G767+G761+G764</f>
        <v>30860358.06</v>
      </c>
      <c r="H752" s="44">
        <f>G752/F752*100</f>
        <v>100</v>
      </c>
    </row>
    <row r="753" spans="1:8" ht="24.75" customHeight="1">
      <c r="A753" s="129"/>
      <c r="B753" s="175"/>
      <c r="C753" s="156"/>
      <c r="D753" s="73"/>
      <c r="E753" s="8" t="s">
        <v>27</v>
      </c>
      <c r="F753" s="44">
        <f>F756+F759+F768+F762+F765</f>
        <v>26868040.58</v>
      </c>
      <c r="G753" s="44">
        <f>G756+G759+G768+G762+G765</f>
        <v>24068180.669999998</v>
      </c>
      <c r="H753" s="44">
        <f>G753/F753*100</f>
        <v>89.57921809867983</v>
      </c>
    </row>
    <row r="754" spans="1:8" ht="31.5" customHeight="1">
      <c r="A754" s="150" t="s">
        <v>190</v>
      </c>
      <c r="B754" s="99" t="s">
        <v>389</v>
      </c>
      <c r="C754" s="89"/>
      <c r="D754" s="90"/>
      <c r="E754" s="38" t="s">
        <v>21</v>
      </c>
      <c r="F754" s="29">
        <f>SUM(F755:F756)</f>
        <v>3761403.04</v>
      </c>
      <c r="G754" s="29">
        <f>SUM(G755:G756)</f>
        <v>3761403.04</v>
      </c>
      <c r="H754" s="29">
        <f>G754/F754*100</f>
        <v>100</v>
      </c>
    </row>
    <row r="755" spans="1:8" ht="32.25" customHeight="1">
      <c r="A755" s="150"/>
      <c r="B755" s="99"/>
      <c r="C755" s="89"/>
      <c r="D755" s="90"/>
      <c r="E755" s="39" t="s">
        <v>150</v>
      </c>
      <c r="F755" s="30">
        <v>0</v>
      </c>
      <c r="G755" s="30">
        <v>0</v>
      </c>
      <c r="H755" s="30">
        <v>0</v>
      </c>
    </row>
    <row r="756" spans="1:8" ht="30.75" customHeight="1">
      <c r="A756" s="150"/>
      <c r="B756" s="99"/>
      <c r="C756" s="89"/>
      <c r="D756" s="90"/>
      <c r="E756" s="39" t="s">
        <v>27</v>
      </c>
      <c r="F756" s="30">
        <v>3761403.04</v>
      </c>
      <c r="G756" s="30">
        <v>3761403.04</v>
      </c>
      <c r="H756" s="30">
        <f>G756/F756*100</f>
        <v>100</v>
      </c>
    </row>
    <row r="757" spans="1:8" ht="25.5">
      <c r="A757" s="150" t="s">
        <v>191</v>
      </c>
      <c r="B757" s="99" t="s">
        <v>390</v>
      </c>
      <c r="C757" s="89"/>
      <c r="D757" s="90"/>
      <c r="E757" s="38" t="s">
        <v>21</v>
      </c>
      <c r="F757" s="29">
        <f>SUM(F758:F759)</f>
        <v>53686995.599999994</v>
      </c>
      <c r="G757" s="29">
        <f>SUM(G758:G759)</f>
        <v>50887135.69</v>
      </c>
      <c r="H757" s="29">
        <f>G757/F757*100</f>
        <v>94.78484523354479</v>
      </c>
    </row>
    <row r="758" spans="1:10" ht="26.25">
      <c r="A758" s="150"/>
      <c r="B758" s="99"/>
      <c r="C758" s="89"/>
      <c r="D758" s="90"/>
      <c r="E758" s="39" t="s">
        <v>150</v>
      </c>
      <c r="F758" s="30">
        <v>30860358.06</v>
      </c>
      <c r="G758" s="30">
        <v>30860358.06</v>
      </c>
      <c r="H758" s="30">
        <f>G758/F758*100</f>
        <v>100</v>
      </c>
      <c r="I758" s="241"/>
      <c r="J758" s="241"/>
    </row>
    <row r="759" spans="1:10" ht="26.25">
      <c r="A759" s="150"/>
      <c r="B759" s="99"/>
      <c r="C759" s="89"/>
      <c r="D759" s="90"/>
      <c r="E759" s="39" t="s">
        <v>27</v>
      </c>
      <c r="F759" s="30">
        <v>22826637.54</v>
      </c>
      <c r="G759" s="30">
        <v>20026777.63</v>
      </c>
      <c r="H759" s="30">
        <f>G759/F759*100</f>
        <v>87.73424292082574</v>
      </c>
      <c r="I759" s="241"/>
      <c r="J759" s="241"/>
    </row>
    <row r="760" spans="1:8" ht="25.5">
      <c r="A760" s="150" t="s">
        <v>192</v>
      </c>
      <c r="B760" s="99" t="s">
        <v>391</v>
      </c>
      <c r="C760" s="89"/>
      <c r="D760" s="90"/>
      <c r="E760" s="38" t="s">
        <v>21</v>
      </c>
      <c r="F760" s="29">
        <f>SUM(F761:F762)</f>
        <v>0</v>
      </c>
      <c r="G760" s="29">
        <f>SUM(G761:G762)</f>
        <v>0</v>
      </c>
      <c r="H760" s="29">
        <f>SUM(H761:H762)</f>
        <v>0</v>
      </c>
    </row>
    <row r="761" spans="1:8" ht="26.25">
      <c r="A761" s="150"/>
      <c r="B761" s="99"/>
      <c r="C761" s="89"/>
      <c r="D761" s="90"/>
      <c r="E761" s="39" t="s">
        <v>150</v>
      </c>
      <c r="F761" s="30">
        <v>0</v>
      </c>
      <c r="G761" s="30">
        <v>0</v>
      </c>
      <c r="H761" s="30">
        <v>0</v>
      </c>
    </row>
    <row r="762" spans="1:8" ht="26.25">
      <c r="A762" s="150"/>
      <c r="B762" s="99"/>
      <c r="C762" s="89"/>
      <c r="D762" s="90"/>
      <c r="E762" s="39" t="s">
        <v>27</v>
      </c>
      <c r="F762" s="30">
        <v>0</v>
      </c>
      <c r="G762" s="30">
        <v>0</v>
      </c>
      <c r="H762" s="30">
        <v>0</v>
      </c>
    </row>
    <row r="763" spans="1:8" ht="25.5">
      <c r="A763" s="121" t="s">
        <v>209</v>
      </c>
      <c r="B763" s="77" t="s">
        <v>392</v>
      </c>
      <c r="C763" s="80"/>
      <c r="D763" s="83"/>
      <c r="E763" s="38" t="s">
        <v>21</v>
      </c>
      <c r="F763" s="29">
        <f>SUM(F764:F765)</f>
        <v>280000</v>
      </c>
      <c r="G763" s="29">
        <f>SUM(G764:G765)</f>
        <v>280000</v>
      </c>
      <c r="H763" s="29">
        <f>G763/F763*100</f>
        <v>100</v>
      </c>
    </row>
    <row r="764" spans="1:8" ht="26.25">
      <c r="A764" s="122"/>
      <c r="B764" s="78"/>
      <c r="C764" s="81"/>
      <c r="D764" s="84"/>
      <c r="E764" s="39" t="s">
        <v>150</v>
      </c>
      <c r="F764" s="30">
        <v>0</v>
      </c>
      <c r="G764" s="30">
        <v>0</v>
      </c>
      <c r="H764" s="30">
        <v>0</v>
      </c>
    </row>
    <row r="765" spans="1:8" ht="26.25">
      <c r="A765" s="123"/>
      <c r="B765" s="79"/>
      <c r="C765" s="82"/>
      <c r="D765" s="85"/>
      <c r="E765" s="39" t="s">
        <v>27</v>
      </c>
      <c r="F765" s="30">
        <v>280000</v>
      </c>
      <c r="G765" s="30">
        <v>280000</v>
      </c>
      <c r="H765" s="30">
        <f>G765/F765*100</f>
        <v>100</v>
      </c>
    </row>
    <row r="766" spans="1:8" ht="25.5">
      <c r="A766" s="150" t="s">
        <v>441</v>
      </c>
      <c r="B766" s="99" t="s">
        <v>442</v>
      </c>
      <c r="C766" s="89"/>
      <c r="D766" s="90"/>
      <c r="E766" s="38" t="s">
        <v>21</v>
      </c>
      <c r="F766" s="29">
        <f>SUM(F767:F768)</f>
        <v>0</v>
      </c>
      <c r="G766" s="29">
        <f>SUM(G767:G768)</f>
        <v>0</v>
      </c>
      <c r="H766" s="29">
        <v>0</v>
      </c>
    </row>
    <row r="767" spans="1:8" ht="26.25">
      <c r="A767" s="150"/>
      <c r="B767" s="99"/>
      <c r="C767" s="89"/>
      <c r="D767" s="90"/>
      <c r="E767" s="39" t="s">
        <v>150</v>
      </c>
      <c r="F767" s="30">
        <v>0</v>
      </c>
      <c r="G767" s="30">
        <v>0</v>
      </c>
      <c r="H767" s="30">
        <v>0</v>
      </c>
    </row>
    <row r="768" spans="1:8" ht="26.25">
      <c r="A768" s="150"/>
      <c r="B768" s="99"/>
      <c r="C768" s="89"/>
      <c r="D768" s="90"/>
      <c r="E768" s="39" t="s">
        <v>27</v>
      </c>
      <c r="F768" s="30">
        <v>0</v>
      </c>
      <c r="G768" s="30">
        <v>0</v>
      </c>
      <c r="H768" s="30">
        <v>0</v>
      </c>
    </row>
    <row r="769" spans="1:8" ht="39" customHeight="1">
      <c r="A769" s="62" t="s">
        <v>229</v>
      </c>
      <c r="B769" s="65" t="s">
        <v>241</v>
      </c>
      <c r="C769" s="68" t="s">
        <v>235</v>
      </c>
      <c r="D769" s="71" t="s">
        <v>234</v>
      </c>
      <c r="E769" s="7" t="s">
        <v>21</v>
      </c>
      <c r="F769" s="44">
        <f>SUM(F770:F771)</f>
        <v>463000</v>
      </c>
      <c r="G769" s="44">
        <f>SUM(G770:G771)</f>
        <v>463000</v>
      </c>
      <c r="H769" s="44">
        <f>G769/F769*100</f>
        <v>100</v>
      </c>
    </row>
    <row r="770" spans="1:8" ht="34.5" customHeight="1">
      <c r="A770" s="63"/>
      <c r="B770" s="66"/>
      <c r="C770" s="69"/>
      <c r="D770" s="72"/>
      <c r="E770" s="8" t="s">
        <v>150</v>
      </c>
      <c r="F770" s="44">
        <f>F773+F776</f>
        <v>0</v>
      </c>
      <c r="G770" s="44">
        <f>G773+G776</f>
        <v>0</v>
      </c>
      <c r="H770" s="44">
        <v>0</v>
      </c>
    </row>
    <row r="771" spans="1:8" ht="37.5" customHeight="1">
      <c r="A771" s="64"/>
      <c r="B771" s="67"/>
      <c r="C771" s="70"/>
      <c r="D771" s="73"/>
      <c r="E771" s="8" t="s">
        <v>27</v>
      </c>
      <c r="F771" s="44">
        <f>F774+F777</f>
        <v>463000</v>
      </c>
      <c r="G771" s="44">
        <f>G774+G777</f>
        <v>463000</v>
      </c>
      <c r="H771" s="44">
        <f>G771/F771*100</f>
        <v>100</v>
      </c>
    </row>
    <row r="772" spans="1:8" ht="25.5">
      <c r="A772" s="150" t="s">
        <v>230</v>
      </c>
      <c r="B772" s="99" t="s">
        <v>393</v>
      </c>
      <c r="C772" s="89"/>
      <c r="D772" s="90"/>
      <c r="E772" s="38" t="s">
        <v>21</v>
      </c>
      <c r="F772" s="29">
        <f>SUM(F773:F774)</f>
        <v>453000</v>
      </c>
      <c r="G772" s="29">
        <f>SUM(G773:G774)</f>
        <v>453000</v>
      </c>
      <c r="H772" s="29">
        <f>G772/F772*100</f>
        <v>100</v>
      </c>
    </row>
    <row r="773" spans="1:8" ht="26.25">
      <c r="A773" s="150"/>
      <c r="B773" s="99"/>
      <c r="C773" s="89"/>
      <c r="D773" s="90"/>
      <c r="E773" s="39" t="s">
        <v>150</v>
      </c>
      <c r="F773" s="30">
        <v>0</v>
      </c>
      <c r="G773" s="30">
        <v>0</v>
      </c>
      <c r="H773" s="30">
        <v>0</v>
      </c>
    </row>
    <row r="774" spans="1:8" ht="26.25">
      <c r="A774" s="150"/>
      <c r="B774" s="99"/>
      <c r="C774" s="89"/>
      <c r="D774" s="90"/>
      <c r="E774" s="39" t="s">
        <v>27</v>
      </c>
      <c r="F774" s="30">
        <v>453000</v>
      </c>
      <c r="G774" s="30">
        <v>453000</v>
      </c>
      <c r="H774" s="30">
        <f>G774/F774*100</f>
        <v>100</v>
      </c>
    </row>
    <row r="775" spans="1:8" ht="25.5">
      <c r="A775" s="150" t="s">
        <v>231</v>
      </c>
      <c r="B775" s="99" t="s">
        <v>394</v>
      </c>
      <c r="C775" s="89"/>
      <c r="D775" s="90"/>
      <c r="E775" s="38" t="s">
        <v>21</v>
      </c>
      <c r="F775" s="29">
        <f>SUM(F776:F777)</f>
        <v>10000</v>
      </c>
      <c r="G775" s="29">
        <f>SUM(G776:G777)</f>
        <v>10000</v>
      </c>
      <c r="H775" s="29">
        <f>G775/F775*100</f>
        <v>100</v>
      </c>
    </row>
    <row r="776" spans="1:8" ht="26.25">
      <c r="A776" s="150"/>
      <c r="B776" s="99"/>
      <c r="C776" s="89"/>
      <c r="D776" s="90"/>
      <c r="E776" s="39" t="s">
        <v>150</v>
      </c>
      <c r="F776" s="30">
        <v>0</v>
      </c>
      <c r="G776" s="30">
        <v>0</v>
      </c>
      <c r="H776" s="30">
        <v>0</v>
      </c>
    </row>
    <row r="777" spans="1:8" ht="26.25">
      <c r="A777" s="150"/>
      <c r="B777" s="99"/>
      <c r="C777" s="89"/>
      <c r="D777" s="90"/>
      <c r="E777" s="39" t="s">
        <v>27</v>
      </c>
      <c r="F777" s="30">
        <v>10000</v>
      </c>
      <c r="G777" s="30">
        <v>10000</v>
      </c>
      <c r="H777" s="30">
        <f>G777/F777*100</f>
        <v>100</v>
      </c>
    </row>
    <row r="778" spans="1:8" ht="25.5">
      <c r="A778" s="207"/>
      <c r="B778" s="208" t="s">
        <v>15</v>
      </c>
      <c r="C778" s="206"/>
      <c r="D778" s="176"/>
      <c r="E778" s="38" t="s">
        <v>21</v>
      </c>
      <c r="F778" s="242">
        <f>SUM(F779:F780)</f>
        <v>2937084975.65</v>
      </c>
      <c r="G778" s="242">
        <f>SUM(G779:G780)</f>
        <v>2465608130.21</v>
      </c>
      <c r="H778" s="242">
        <f>G778/F778*100</f>
        <v>83.94745642877906</v>
      </c>
    </row>
    <row r="779" spans="1:8" ht="25.5">
      <c r="A779" s="207"/>
      <c r="B779" s="208"/>
      <c r="C779" s="206"/>
      <c r="D779" s="176"/>
      <c r="E779" s="39" t="s">
        <v>150</v>
      </c>
      <c r="F779" s="242">
        <f>F770+F752+F731+F722+F683+F629+F617+F557+F500+F485+F404+F335+F296+F152+F20</f>
        <v>1193981286.25</v>
      </c>
      <c r="G779" s="242">
        <f>G770+G752+G731+G722+G683+G629+G617+G557+G500+G485+G404+G335+G296+G152+G20</f>
        <v>1025506973.4299998</v>
      </c>
      <c r="H779" s="242">
        <f>G779/F779*100</f>
        <v>85.88970239649765</v>
      </c>
    </row>
    <row r="780" spans="1:8" ht="25.5">
      <c r="A780" s="207"/>
      <c r="B780" s="208"/>
      <c r="C780" s="206"/>
      <c r="D780" s="176"/>
      <c r="E780" s="39" t="s">
        <v>27</v>
      </c>
      <c r="F780" s="242">
        <f>F771+F753+F732+F723+F684+F630+F618+F558+F501+F486+F405+F336+F297+F153+F21</f>
        <v>1743103689.4</v>
      </c>
      <c r="G780" s="242">
        <f>G771+G753+G732+G723+G684+G630+G618+G558+G501+G486+G405+G336+G297+G153+G21</f>
        <v>1440101156.78</v>
      </c>
      <c r="H780" s="242">
        <f>G780/F780*100</f>
        <v>82.61706779335097</v>
      </c>
    </row>
    <row r="781" spans="1:8" ht="25.5">
      <c r="A781" s="21"/>
      <c r="B781" s="22" t="s">
        <v>14</v>
      </c>
      <c r="C781" s="23"/>
      <c r="D781" s="37"/>
      <c r="E781" s="22"/>
      <c r="F781" s="24"/>
      <c r="G781" s="25"/>
      <c r="H781" s="25"/>
    </row>
  </sheetData>
  <sheetProtection/>
  <mergeCells count="1041">
    <mergeCell ref="A121:A123"/>
    <mergeCell ref="B121:B123"/>
    <mergeCell ref="C121:C123"/>
    <mergeCell ref="D121:D123"/>
    <mergeCell ref="A676:A678"/>
    <mergeCell ref="B676:B678"/>
    <mergeCell ref="C676:C678"/>
    <mergeCell ref="D676:D678"/>
    <mergeCell ref="C478:C480"/>
    <mergeCell ref="D478:D480"/>
    <mergeCell ref="A568:A570"/>
    <mergeCell ref="B568:B570"/>
    <mergeCell ref="C568:C570"/>
    <mergeCell ref="D568:D570"/>
    <mergeCell ref="A262:A264"/>
    <mergeCell ref="B262:B264"/>
    <mergeCell ref="C262:C264"/>
    <mergeCell ref="D262:D264"/>
    <mergeCell ref="A385:A387"/>
    <mergeCell ref="B385:B387"/>
    <mergeCell ref="C385:C387"/>
    <mergeCell ref="D385:D387"/>
    <mergeCell ref="B328:B330"/>
    <mergeCell ref="C328:C330"/>
    <mergeCell ref="D328:D330"/>
    <mergeCell ref="A475:A477"/>
    <mergeCell ref="B475:B477"/>
    <mergeCell ref="C475:C477"/>
    <mergeCell ref="D475:D477"/>
    <mergeCell ref="D367:D369"/>
    <mergeCell ref="A370:A372"/>
    <mergeCell ref="B460:B462"/>
    <mergeCell ref="C463:C465"/>
    <mergeCell ref="D379:D381"/>
    <mergeCell ref="C175:C177"/>
    <mergeCell ref="D175:D177"/>
    <mergeCell ref="A229:A231"/>
    <mergeCell ref="B229:B231"/>
    <mergeCell ref="C229:C231"/>
    <mergeCell ref="D229:D231"/>
    <mergeCell ref="A226:A228"/>
    <mergeCell ref="B199:B201"/>
    <mergeCell ref="B205:B207"/>
    <mergeCell ref="B196:B198"/>
    <mergeCell ref="A142:A144"/>
    <mergeCell ref="B142:B144"/>
    <mergeCell ref="C142:C144"/>
    <mergeCell ref="D142:D144"/>
    <mergeCell ref="A145:A147"/>
    <mergeCell ref="B145:B147"/>
    <mergeCell ref="C145:C147"/>
    <mergeCell ref="D145:D147"/>
    <mergeCell ref="A373:A375"/>
    <mergeCell ref="B373:B375"/>
    <mergeCell ref="C373:C375"/>
    <mergeCell ref="D373:D375"/>
    <mergeCell ref="A379:A381"/>
    <mergeCell ref="D430:D432"/>
    <mergeCell ref="A394:A396"/>
    <mergeCell ref="A430:A432"/>
    <mergeCell ref="B400:B402"/>
    <mergeCell ref="B430:B432"/>
    <mergeCell ref="B286:B288"/>
    <mergeCell ref="C286:C288"/>
    <mergeCell ref="D286:D288"/>
    <mergeCell ref="C325:C327"/>
    <mergeCell ref="A376:A378"/>
    <mergeCell ref="B376:B378"/>
    <mergeCell ref="C376:C378"/>
    <mergeCell ref="D376:D378"/>
    <mergeCell ref="A367:A369"/>
    <mergeCell ref="B367:B369"/>
    <mergeCell ref="C241:C243"/>
    <mergeCell ref="B214:B216"/>
    <mergeCell ref="B217:B219"/>
    <mergeCell ref="D325:D327"/>
    <mergeCell ref="D331:D333"/>
    <mergeCell ref="A253:A255"/>
    <mergeCell ref="B253:B255"/>
    <mergeCell ref="C253:C255"/>
    <mergeCell ref="D253:D255"/>
    <mergeCell ref="A286:A288"/>
    <mergeCell ref="A310:A312"/>
    <mergeCell ref="A295:A297"/>
    <mergeCell ref="A655:A657"/>
    <mergeCell ref="A268:A270"/>
    <mergeCell ref="C205:C207"/>
    <mergeCell ref="D205:D207"/>
    <mergeCell ref="A250:A252"/>
    <mergeCell ref="B250:B252"/>
    <mergeCell ref="C250:C252"/>
    <mergeCell ref="D250:D252"/>
    <mergeCell ref="A661:A663"/>
    <mergeCell ref="B661:B663"/>
    <mergeCell ref="C661:C663"/>
    <mergeCell ref="B655:B657"/>
    <mergeCell ref="B319:B321"/>
    <mergeCell ref="C319:C321"/>
    <mergeCell ref="C367:C369"/>
    <mergeCell ref="B379:B381"/>
    <mergeCell ref="C379:C381"/>
    <mergeCell ref="A328:A330"/>
    <mergeCell ref="D661:D663"/>
    <mergeCell ref="A715:A717"/>
    <mergeCell ref="B715:B717"/>
    <mergeCell ref="C715:C717"/>
    <mergeCell ref="D715:D717"/>
    <mergeCell ref="A679:A681"/>
    <mergeCell ref="B679:B681"/>
    <mergeCell ref="D679:D681"/>
    <mergeCell ref="C706:C708"/>
    <mergeCell ref="D682:D684"/>
    <mergeCell ref="D601:D603"/>
    <mergeCell ref="C604:C606"/>
    <mergeCell ref="C601:C603"/>
    <mergeCell ref="D607:D609"/>
    <mergeCell ref="C607:C609"/>
    <mergeCell ref="D598:D600"/>
    <mergeCell ref="D628:D630"/>
    <mergeCell ref="D646:D648"/>
    <mergeCell ref="D637:D639"/>
    <mergeCell ref="C649:C651"/>
    <mergeCell ref="D625:D627"/>
    <mergeCell ref="C316:C318"/>
    <mergeCell ref="C640:C642"/>
    <mergeCell ref="D643:D645"/>
    <mergeCell ref="D364:D366"/>
    <mergeCell ref="D418:D420"/>
    <mergeCell ref="C775:C777"/>
    <mergeCell ref="D775:D777"/>
    <mergeCell ref="C652:C654"/>
    <mergeCell ref="D652:D654"/>
    <mergeCell ref="A772:A774"/>
    <mergeCell ref="B772:B774"/>
    <mergeCell ref="C772:C774"/>
    <mergeCell ref="D772:D774"/>
    <mergeCell ref="C655:C657"/>
    <mergeCell ref="C298:C300"/>
    <mergeCell ref="D319:D321"/>
    <mergeCell ref="B322:B324"/>
    <mergeCell ref="C322:C324"/>
    <mergeCell ref="D322:D324"/>
    <mergeCell ref="A316:A318"/>
    <mergeCell ref="B313:B315"/>
    <mergeCell ref="C313:C315"/>
    <mergeCell ref="D313:D315"/>
    <mergeCell ref="B316:B318"/>
    <mergeCell ref="A301:A303"/>
    <mergeCell ref="B301:B303"/>
    <mergeCell ref="C301:C303"/>
    <mergeCell ref="D301:D303"/>
    <mergeCell ref="A307:A309"/>
    <mergeCell ref="B307:B309"/>
    <mergeCell ref="C304:C306"/>
    <mergeCell ref="D304:D306"/>
    <mergeCell ref="D295:D297"/>
    <mergeCell ref="A319:A321"/>
    <mergeCell ref="B310:B312"/>
    <mergeCell ref="C310:C312"/>
    <mergeCell ref="D310:D312"/>
    <mergeCell ref="A313:A315"/>
    <mergeCell ref="A304:A306"/>
    <mergeCell ref="A298:A300"/>
    <mergeCell ref="D316:D318"/>
    <mergeCell ref="D298:D300"/>
    <mergeCell ref="D73:D75"/>
    <mergeCell ref="A70:A72"/>
    <mergeCell ref="B70:B72"/>
    <mergeCell ref="D307:D309"/>
    <mergeCell ref="A148:A150"/>
    <mergeCell ref="B148:B150"/>
    <mergeCell ref="C148:C150"/>
    <mergeCell ref="D148:D150"/>
    <mergeCell ref="B295:B297"/>
    <mergeCell ref="C295:C297"/>
    <mergeCell ref="B76:B78"/>
    <mergeCell ref="C76:C78"/>
    <mergeCell ref="D76:D78"/>
    <mergeCell ref="A28:A30"/>
    <mergeCell ref="B28:B30"/>
    <mergeCell ref="C28:C30"/>
    <mergeCell ref="D28:D30"/>
    <mergeCell ref="A73:A75"/>
    <mergeCell ref="B73:B75"/>
    <mergeCell ref="C73:C75"/>
    <mergeCell ref="B115:B117"/>
    <mergeCell ref="C115:C117"/>
    <mergeCell ref="B91:B93"/>
    <mergeCell ref="C79:C81"/>
    <mergeCell ref="A88:A90"/>
    <mergeCell ref="B88:B90"/>
    <mergeCell ref="B97:B99"/>
    <mergeCell ref="B112:B114"/>
    <mergeCell ref="B79:B81"/>
    <mergeCell ref="C109:C111"/>
    <mergeCell ref="D79:D81"/>
    <mergeCell ref="A82:A84"/>
    <mergeCell ref="B82:B84"/>
    <mergeCell ref="A100:A102"/>
    <mergeCell ref="B100:B102"/>
    <mergeCell ref="C679:C681"/>
    <mergeCell ref="A649:A651"/>
    <mergeCell ref="B649:B651"/>
    <mergeCell ref="D649:D651"/>
    <mergeCell ref="C703:C705"/>
    <mergeCell ref="A658:A660"/>
    <mergeCell ref="D655:D657"/>
    <mergeCell ref="C70:C72"/>
    <mergeCell ref="D70:D72"/>
    <mergeCell ref="D640:D642"/>
    <mergeCell ref="B94:B96"/>
    <mergeCell ref="A94:A96"/>
    <mergeCell ref="A640:A642"/>
    <mergeCell ref="B640:B642"/>
    <mergeCell ref="D88:D90"/>
    <mergeCell ref="C94:C96"/>
    <mergeCell ref="A79:A81"/>
    <mergeCell ref="C646:C648"/>
    <mergeCell ref="A643:A645"/>
    <mergeCell ref="B643:B645"/>
    <mergeCell ref="C643:C645"/>
    <mergeCell ref="D394:D396"/>
    <mergeCell ref="B652:B654"/>
    <mergeCell ref="A652:A654"/>
    <mergeCell ref="D658:D660"/>
    <mergeCell ref="B607:B609"/>
    <mergeCell ref="A631:A633"/>
    <mergeCell ref="D766:D768"/>
    <mergeCell ref="A694:A696"/>
    <mergeCell ref="B694:B696"/>
    <mergeCell ref="C694:C696"/>
    <mergeCell ref="D694:D696"/>
    <mergeCell ref="D730:D732"/>
    <mergeCell ref="D727:D729"/>
    <mergeCell ref="C739:C741"/>
    <mergeCell ref="D739:D741"/>
    <mergeCell ref="B625:B627"/>
    <mergeCell ref="D736:D738"/>
    <mergeCell ref="D733:D735"/>
    <mergeCell ref="D724:D726"/>
    <mergeCell ref="B724:B726"/>
    <mergeCell ref="C625:C627"/>
    <mergeCell ref="C724:C726"/>
    <mergeCell ref="C697:C699"/>
    <mergeCell ref="D427:D429"/>
    <mergeCell ref="C484:C486"/>
    <mergeCell ref="D586:D588"/>
    <mergeCell ref="C370:C372"/>
    <mergeCell ref="D370:D372"/>
    <mergeCell ref="C466:C468"/>
    <mergeCell ref="D466:D468"/>
    <mergeCell ref="D400:D402"/>
    <mergeCell ref="B571:B573"/>
    <mergeCell ref="A577:A579"/>
    <mergeCell ref="C574:C576"/>
    <mergeCell ref="A550:A552"/>
    <mergeCell ref="D334:D336"/>
    <mergeCell ref="D337:D339"/>
    <mergeCell ref="D349:D351"/>
    <mergeCell ref="D472:D474"/>
    <mergeCell ref="C457:C459"/>
    <mergeCell ref="C337:C339"/>
    <mergeCell ref="B337:B339"/>
    <mergeCell ref="B343:B345"/>
    <mergeCell ref="A358:A360"/>
    <mergeCell ref="C352:C354"/>
    <mergeCell ref="C430:C432"/>
    <mergeCell ref="C418:C420"/>
    <mergeCell ref="A412:A414"/>
    <mergeCell ref="C364:C366"/>
    <mergeCell ref="B370:B372"/>
    <mergeCell ref="A397:A399"/>
    <mergeCell ref="C343:C345"/>
    <mergeCell ref="A352:A354"/>
    <mergeCell ref="A442:A444"/>
    <mergeCell ref="B439:B441"/>
    <mergeCell ref="B394:B396"/>
    <mergeCell ref="B403:B405"/>
    <mergeCell ref="B358:B360"/>
    <mergeCell ref="C427:C429"/>
    <mergeCell ref="C421:C423"/>
    <mergeCell ref="C424:C426"/>
    <mergeCell ref="A505:A507"/>
    <mergeCell ref="B472:B474"/>
    <mergeCell ref="B457:B459"/>
    <mergeCell ref="A400:A402"/>
    <mergeCell ref="A466:A468"/>
    <mergeCell ref="B466:B468"/>
    <mergeCell ref="B454:B456"/>
    <mergeCell ref="A457:A459"/>
    <mergeCell ref="A418:A420"/>
    <mergeCell ref="B451:B453"/>
    <mergeCell ref="A325:A327"/>
    <mergeCell ref="A364:A366"/>
    <mergeCell ref="B364:B366"/>
    <mergeCell ref="B325:B327"/>
    <mergeCell ref="I130:I132"/>
    <mergeCell ref="I133:I135"/>
    <mergeCell ref="D343:D345"/>
    <mergeCell ref="D283:D285"/>
    <mergeCell ref="A274:A276"/>
    <mergeCell ref="A322:A324"/>
    <mergeCell ref="C334:C336"/>
    <mergeCell ref="C307:C309"/>
    <mergeCell ref="C289:C291"/>
    <mergeCell ref="D127:D129"/>
    <mergeCell ref="C382:C384"/>
    <mergeCell ref="C127:C129"/>
    <mergeCell ref="C172:C174"/>
    <mergeCell ref="C178:C180"/>
    <mergeCell ref="C181:C183"/>
    <mergeCell ref="D202:D204"/>
    <mergeCell ref="I124:I126"/>
    <mergeCell ref="I127:I129"/>
    <mergeCell ref="C112:C114"/>
    <mergeCell ref="C82:C84"/>
    <mergeCell ref="D82:D84"/>
    <mergeCell ref="D91:D93"/>
    <mergeCell ref="C91:C93"/>
    <mergeCell ref="D106:D108"/>
    <mergeCell ref="D97:D99"/>
    <mergeCell ref="D94:D96"/>
    <mergeCell ref="C97:C99"/>
    <mergeCell ref="C100:C102"/>
    <mergeCell ref="D109:D111"/>
    <mergeCell ref="D100:D102"/>
    <mergeCell ref="C103:C105"/>
    <mergeCell ref="A271:A273"/>
    <mergeCell ref="B259:B261"/>
    <mergeCell ref="B235:B237"/>
    <mergeCell ref="B244:B246"/>
    <mergeCell ref="B238:B240"/>
    <mergeCell ref="B277:B279"/>
    <mergeCell ref="B448:B450"/>
    <mergeCell ref="C451:C453"/>
    <mergeCell ref="B406:B408"/>
    <mergeCell ref="B418:B420"/>
    <mergeCell ref="A439:A441"/>
    <mergeCell ref="C448:C450"/>
    <mergeCell ref="B427:B429"/>
    <mergeCell ref="B298:B300"/>
    <mergeCell ref="C400:C402"/>
    <mergeCell ref="B274:B276"/>
    <mergeCell ref="B271:B273"/>
    <mergeCell ref="B268:B270"/>
    <mergeCell ref="B352:B354"/>
    <mergeCell ref="A406:A408"/>
    <mergeCell ref="B682:B684"/>
    <mergeCell ref="A337:A339"/>
    <mergeCell ref="B292:B294"/>
    <mergeCell ref="B382:B384"/>
    <mergeCell ref="B421:B423"/>
    <mergeCell ref="A757:A759"/>
    <mergeCell ref="B757:B759"/>
    <mergeCell ref="B574:B576"/>
    <mergeCell ref="B493:B495"/>
    <mergeCell ref="B490:B492"/>
    <mergeCell ref="B409:B411"/>
    <mergeCell ref="B487:B489"/>
    <mergeCell ref="B442:B444"/>
    <mergeCell ref="A445:A447"/>
    <mergeCell ref="B445:B447"/>
    <mergeCell ref="I220:I222"/>
    <mergeCell ref="D235:D237"/>
    <mergeCell ref="C235:C237"/>
    <mergeCell ref="A283:A285"/>
    <mergeCell ref="B283:B285"/>
    <mergeCell ref="C283:C285"/>
    <mergeCell ref="B241:B243"/>
    <mergeCell ref="D238:D240"/>
    <mergeCell ref="A259:A261"/>
    <mergeCell ref="A256:A258"/>
    <mergeCell ref="D16:D18"/>
    <mergeCell ref="C280:C282"/>
    <mergeCell ref="A346:A348"/>
    <mergeCell ref="A343:A345"/>
    <mergeCell ref="C16:C18"/>
    <mergeCell ref="A223:A225"/>
    <mergeCell ref="A217:A219"/>
    <mergeCell ref="A16:A18"/>
    <mergeCell ref="B16:B18"/>
    <mergeCell ref="A340:A342"/>
    <mergeCell ref="B397:B399"/>
    <mergeCell ref="B499:B501"/>
    <mergeCell ref="B484:B486"/>
    <mergeCell ref="B412:B414"/>
    <mergeCell ref="B478:B480"/>
    <mergeCell ref="A421:A423"/>
    <mergeCell ref="A454:A456"/>
    <mergeCell ref="A487:A489"/>
    <mergeCell ref="A493:A495"/>
    <mergeCell ref="B433:B435"/>
    <mergeCell ref="A433:A435"/>
    <mergeCell ref="A460:A462"/>
    <mergeCell ref="B436:B438"/>
    <mergeCell ref="A478:A480"/>
    <mergeCell ref="A415:A417"/>
    <mergeCell ref="A451:A453"/>
    <mergeCell ref="A448:A450"/>
    <mergeCell ref="A625:A627"/>
    <mergeCell ref="A517:A519"/>
    <mergeCell ref="A586:A588"/>
    <mergeCell ref="A508:A510"/>
    <mergeCell ref="A607:A609"/>
    <mergeCell ref="A472:A474"/>
    <mergeCell ref="A601:A603"/>
    <mergeCell ref="A562:A564"/>
    <mergeCell ref="A622:A624"/>
    <mergeCell ref="A502:A504"/>
    <mergeCell ref="A496:A498"/>
    <mergeCell ref="B496:B498"/>
    <mergeCell ref="A463:A465"/>
    <mergeCell ref="B463:B465"/>
    <mergeCell ref="A499:A501"/>
    <mergeCell ref="A490:A492"/>
    <mergeCell ref="A484:A486"/>
    <mergeCell ref="B562:B564"/>
    <mergeCell ref="A547:A549"/>
    <mergeCell ref="B532:B534"/>
    <mergeCell ref="B550:B552"/>
    <mergeCell ref="A511:A513"/>
    <mergeCell ref="A535:A537"/>
    <mergeCell ref="B559:B561"/>
    <mergeCell ref="A559:A561"/>
    <mergeCell ref="B547:B549"/>
    <mergeCell ref="A556:A558"/>
    <mergeCell ref="C700:C702"/>
    <mergeCell ref="C691:C693"/>
    <mergeCell ref="D697:D699"/>
    <mergeCell ref="D721:D723"/>
    <mergeCell ref="D703:D705"/>
    <mergeCell ref="D691:D693"/>
    <mergeCell ref="D709:D711"/>
    <mergeCell ref="C709:C711"/>
    <mergeCell ref="F1:H1"/>
    <mergeCell ref="F2:H2"/>
    <mergeCell ref="F5:H5"/>
    <mergeCell ref="D55:D57"/>
    <mergeCell ref="D52:D54"/>
    <mergeCell ref="F8:H8"/>
    <mergeCell ref="D43:D45"/>
    <mergeCell ref="A13:F13"/>
    <mergeCell ref="E16:E18"/>
    <mergeCell ref="D19:D21"/>
    <mergeCell ref="F4:H4"/>
    <mergeCell ref="D31:D33"/>
    <mergeCell ref="F10:H10"/>
    <mergeCell ref="F7:H7"/>
    <mergeCell ref="D688:D690"/>
    <mergeCell ref="D613:D615"/>
    <mergeCell ref="D535:D537"/>
    <mergeCell ref="D631:D633"/>
    <mergeCell ref="D340:D342"/>
    <mergeCell ref="D685:D687"/>
    <mergeCell ref="B778:B780"/>
    <mergeCell ref="A745:A747"/>
    <mergeCell ref="A748:A750"/>
    <mergeCell ref="C748:C750"/>
    <mergeCell ref="B748:B750"/>
    <mergeCell ref="B745:B747"/>
    <mergeCell ref="C745:C747"/>
    <mergeCell ref="A751:A753"/>
    <mergeCell ref="B751:B753"/>
    <mergeCell ref="B775:B777"/>
    <mergeCell ref="D778:D780"/>
    <mergeCell ref="C754:C756"/>
    <mergeCell ref="D754:D756"/>
    <mergeCell ref="A754:A756"/>
    <mergeCell ref="B754:B756"/>
    <mergeCell ref="A766:A768"/>
    <mergeCell ref="B766:B768"/>
    <mergeCell ref="C766:C768"/>
    <mergeCell ref="A775:A777"/>
    <mergeCell ref="A778:A780"/>
    <mergeCell ref="C742:C744"/>
    <mergeCell ref="D745:D747"/>
    <mergeCell ref="C778:C780"/>
    <mergeCell ref="D748:D750"/>
    <mergeCell ref="D742:D744"/>
    <mergeCell ref="C757:C759"/>
    <mergeCell ref="D757:D759"/>
    <mergeCell ref="C751:C753"/>
    <mergeCell ref="D751:D753"/>
    <mergeCell ref="D760:D762"/>
    <mergeCell ref="D616:D618"/>
    <mergeCell ref="D622:D624"/>
    <mergeCell ref="D619:D621"/>
    <mergeCell ref="B610:B612"/>
    <mergeCell ref="D610:D612"/>
    <mergeCell ref="C469:C471"/>
    <mergeCell ref="B622:B624"/>
    <mergeCell ref="B616:B618"/>
    <mergeCell ref="B619:B621"/>
    <mergeCell ref="B580:B582"/>
    <mergeCell ref="A571:A573"/>
    <mergeCell ref="B502:B504"/>
    <mergeCell ref="C721:C723"/>
    <mergeCell ref="C718:C720"/>
    <mergeCell ref="D706:D708"/>
    <mergeCell ref="D700:D702"/>
    <mergeCell ref="D718:D720"/>
    <mergeCell ref="D712:D714"/>
    <mergeCell ref="B703:B705"/>
    <mergeCell ref="A700:A702"/>
    <mergeCell ref="C733:C735"/>
    <mergeCell ref="C727:C729"/>
    <mergeCell ref="C736:C738"/>
    <mergeCell ref="C622:C624"/>
    <mergeCell ref="C682:C684"/>
    <mergeCell ref="C637:C639"/>
    <mergeCell ref="C631:C633"/>
    <mergeCell ref="C628:C630"/>
    <mergeCell ref="C658:C660"/>
    <mergeCell ref="C712:C714"/>
    <mergeCell ref="B730:B732"/>
    <mergeCell ref="B706:B708"/>
    <mergeCell ref="C688:C690"/>
    <mergeCell ref="C730:C732"/>
    <mergeCell ref="C685:C687"/>
    <mergeCell ref="B727:B729"/>
    <mergeCell ref="B718:B720"/>
    <mergeCell ref="B709:B711"/>
    <mergeCell ref="B712:B714"/>
    <mergeCell ref="B721:B723"/>
    <mergeCell ref="A736:A738"/>
    <mergeCell ref="B742:B744"/>
    <mergeCell ref="B736:B738"/>
    <mergeCell ref="B733:B735"/>
    <mergeCell ref="A739:A741"/>
    <mergeCell ref="B739:B741"/>
    <mergeCell ref="A742:A744"/>
    <mergeCell ref="A733:A735"/>
    <mergeCell ref="A730:A732"/>
    <mergeCell ref="A727:A729"/>
    <mergeCell ref="A697:A699"/>
    <mergeCell ref="A724:A726"/>
    <mergeCell ref="A706:A708"/>
    <mergeCell ref="A721:A723"/>
    <mergeCell ref="A709:A711"/>
    <mergeCell ref="A718:A720"/>
    <mergeCell ref="A712:A714"/>
    <mergeCell ref="A703:A705"/>
    <mergeCell ref="A685:A687"/>
    <mergeCell ref="A688:A690"/>
    <mergeCell ref="B688:B690"/>
    <mergeCell ref="A691:A693"/>
    <mergeCell ref="B691:B693"/>
    <mergeCell ref="B697:B699"/>
    <mergeCell ref="B685:B687"/>
    <mergeCell ref="B628:B630"/>
    <mergeCell ref="A628:A630"/>
    <mergeCell ref="B631:B633"/>
    <mergeCell ref="B658:B660"/>
    <mergeCell ref="A619:A621"/>
    <mergeCell ref="A634:A636"/>
    <mergeCell ref="A637:A639"/>
    <mergeCell ref="B637:B639"/>
    <mergeCell ref="A646:A648"/>
    <mergeCell ref="B646:B648"/>
    <mergeCell ref="A616:A618"/>
    <mergeCell ref="A613:A615"/>
    <mergeCell ref="A610:A612"/>
    <mergeCell ref="C616:C618"/>
    <mergeCell ref="C619:C621"/>
    <mergeCell ref="B613:B615"/>
    <mergeCell ref="C613:C615"/>
    <mergeCell ref="C610:C612"/>
    <mergeCell ref="B586:B588"/>
    <mergeCell ref="A580:A582"/>
    <mergeCell ref="A583:A585"/>
    <mergeCell ref="B583:B585"/>
    <mergeCell ref="C598:C600"/>
    <mergeCell ref="B601:B603"/>
    <mergeCell ref="C436:C438"/>
    <mergeCell ref="D442:D444"/>
    <mergeCell ref="C442:C444"/>
    <mergeCell ref="C499:C501"/>
    <mergeCell ref="C460:C462"/>
    <mergeCell ref="C487:C489"/>
    <mergeCell ref="D493:D495"/>
    <mergeCell ref="D490:D492"/>
    <mergeCell ref="C472:C474"/>
    <mergeCell ref="D436:D438"/>
    <mergeCell ref="C433:C435"/>
    <mergeCell ref="C40:C42"/>
    <mergeCell ref="D40:D42"/>
    <mergeCell ref="D208:D210"/>
    <mergeCell ref="D433:D435"/>
    <mergeCell ref="B247:B249"/>
    <mergeCell ref="D421:D423"/>
    <mergeCell ref="B415:B417"/>
    <mergeCell ref="B340:B342"/>
    <mergeCell ref="C292:C294"/>
    <mergeCell ref="A391:A393"/>
    <mergeCell ref="B391:B393"/>
    <mergeCell ref="C391:C393"/>
    <mergeCell ref="D406:D408"/>
    <mergeCell ref="D412:D414"/>
    <mergeCell ref="D415:D417"/>
    <mergeCell ref="D397:D399"/>
    <mergeCell ref="C397:C399"/>
    <mergeCell ref="D409:D411"/>
    <mergeCell ref="A403:A405"/>
    <mergeCell ref="D445:D447"/>
    <mergeCell ref="C529:C531"/>
    <mergeCell ref="D520:D522"/>
    <mergeCell ref="B634:B636"/>
    <mergeCell ref="C634:C636"/>
    <mergeCell ref="D634:D636"/>
    <mergeCell ref="D457:D459"/>
    <mergeCell ref="D529:D531"/>
    <mergeCell ref="C502:C504"/>
    <mergeCell ref="D532:D534"/>
    <mergeCell ref="A349:A351"/>
    <mergeCell ref="B349:B351"/>
    <mergeCell ref="C349:C351"/>
    <mergeCell ref="D346:D348"/>
    <mergeCell ref="B346:B348"/>
    <mergeCell ref="C346:C348"/>
    <mergeCell ref="A331:A333"/>
    <mergeCell ref="C331:C333"/>
    <mergeCell ref="A172:A174"/>
    <mergeCell ref="B184:B186"/>
    <mergeCell ref="A187:A189"/>
    <mergeCell ref="A280:A282"/>
    <mergeCell ref="B280:B282"/>
    <mergeCell ref="A277:A279"/>
    <mergeCell ref="A184:A186"/>
    <mergeCell ref="A178:A180"/>
    <mergeCell ref="A247:A249"/>
    <mergeCell ref="A190:A192"/>
    <mergeCell ref="A244:A246"/>
    <mergeCell ref="A241:A243"/>
    <mergeCell ref="A235:A237"/>
    <mergeCell ref="A238:A240"/>
    <mergeCell ref="A199:A201"/>
    <mergeCell ref="A202:A204"/>
    <mergeCell ref="A208:A210"/>
    <mergeCell ref="A205:A207"/>
    <mergeCell ref="A292:A294"/>
    <mergeCell ref="B331:B333"/>
    <mergeCell ref="A409:A411"/>
    <mergeCell ref="B334:B336"/>
    <mergeCell ref="A334:A336"/>
    <mergeCell ref="A193:A195"/>
    <mergeCell ref="A196:A198"/>
    <mergeCell ref="B208:B210"/>
    <mergeCell ref="A289:A291"/>
    <mergeCell ref="B289:B291"/>
    <mergeCell ref="B151:B153"/>
    <mergeCell ref="B226:B228"/>
    <mergeCell ref="B202:B204"/>
    <mergeCell ref="A169:A171"/>
    <mergeCell ref="B160:B162"/>
    <mergeCell ref="B190:B192"/>
    <mergeCell ref="B187:B189"/>
    <mergeCell ref="B193:B195"/>
    <mergeCell ref="A214:A216"/>
    <mergeCell ref="A166:A168"/>
    <mergeCell ref="A181:A183"/>
    <mergeCell ref="B166:B168"/>
    <mergeCell ref="A163:A165"/>
    <mergeCell ref="B163:B165"/>
    <mergeCell ref="A175:A177"/>
    <mergeCell ref="B175:B177"/>
    <mergeCell ref="B169:B171"/>
    <mergeCell ref="B154:B156"/>
    <mergeCell ref="C196:C198"/>
    <mergeCell ref="A151:A153"/>
    <mergeCell ref="A154:A156"/>
    <mergeCell ref="A157:A159"/>
    <mergeCell ref="B181:B183"/>
    <mergeCell ref="B172:B174"/>
    <mergeCell ref="A160:A162"/>
    <mergeCell ref="B157:B159"/>
    <mergeCell ref="B178:B180"/>
    <mergeCell ref="A103:A105"/>
    <mergeCell ref="A127:A129"/>
    <mergeCell ref="B127:B129"/>
    <mergeCell ref="A124:A126"/>
    <mergeCell ref="A112:A114"/>
    <mergeCell ref="A109:A111"/>
    <mergeCell ref="B103:B105"/>
    <mergeCell ref="B106:B108"/>
    <mergeCell ref="B109:B111"/>
    <mergeCell ref="B124:B126"/>
    <mergeCell ref="A97:A99"/>
    <mergeCell ref="B34:B36"/>
    <mergeCell ref="A34:A36"/>
    <mergeCell ref="B46:B48"/>
    <mergeCell ref="A46:A48"/>
    <mergeCell ref="B64:B66"/>
    <mergeCell ref="B49:B51"/>
    <mergeCell ref="B58:B60"/>
    <mergeCell ref="A91:A93"/>
    <mergeCell ref="A76:A78"/>
    <mergeCell ref="A22:A24"/>
    <mergeCell ref="B25:B27"/>
    <mergeCell ref="B67:B69"/>
    <mergeCell ref="A55:A57"/>
    <mergeCell ref="A61:A63"/>
    <mergeCell ref="A58:A60"/>
    <mergeCell ref="A67:A69"/>
    <mergeCell ref="A64:A66"/>
    <mergeCell ref="B52:B54"/>
    <mergeCell ref="B61:B63"/>
    <mergeCell ref="A25:A27"/>
    <mergeCell ref="B31:B33"/>
    <mergeCell ref="C22:C24"/>
    <mergeCell ref="C19:C21"/>
    <mergeCell ref="C52:C54"/>
    <mergeCell ref="C25:C27"/>
    <mergeCell ref="A43:A45"/>
    <mergeCell ref="B43:B45"/>
    <mergeCell ref="C43:C45"/>
    <mergeCell ref="B22:B24"/>
    <mergeCell ref="B19:B21"/>
    <mergeCell ref="A19:A21"/>
    <mergeCell ref="D46:D48"/>
    <mergeCell ref="D25:D27"/>
    <mergeCell ref="D34:D36"/>
    <mergeCell ref="C46:C48"/>
    <mergeCell ref="D22:D24"/>
    <mergeCell ref="C31:C33"/>
    <mergeCell ref="C34:C36"/>
    <mergeCell ref="A31:A33"/>
    <mergeCell ref="D49:D51"/>
    <mergeCell ref="C58:C60"/>
    <mergeCell ref="C49:C51"/>
    <mergeCell ref="C55:C57"/>
    <mergeCell ref="A49:A51"/>
    <mergeCell ref="B55:B57"/>
    <mergeCell ref="C67:C69"/>
    <mergeCell ref="C106:C108"/>
    <mergeCell ref="C124:C126"/>
    <mergeCell ref="D67:D69"/>
    <mergeCell ref="A52:A54"/>
    <mergeCell ref="D64:D66"/>
    <mergeCell ref="C64:C66"/>
    <mergeCell ref="D61:D63"/>
    <mergeCell ref="A115:A117"/>
    <mergeCell ref="A106:A108"/>
    <mergeCell ref="C88:C90"/>
    <mergeCell ref="D190:D192"/>
    <mergeCell ref="C214:C216"/>
    <mergeCell ref="C220:C222"/>
    <mergeCell ref="C208:C210"/>
    <mergeCell ref="D220:D222"/>
    <mergeCell ref="C133:C135"/>
    <mergeCell ref="C199:C201"/>
    <mergeCell ref="C193:C195"/>
    <mergeCell ref="D103:D105"/>
    <mergeCell ref="C256:C258"/>
    <mergeCell ref="B256:B258"/>
    <mergeCell ref="D244:D246"/>
    <mergeCell ref="C268:C270"/>
    <mergeCell ref="D223:D225"/>
    <mergeCell ref="C259:C261"/>
    <mergeCell ref="D268:D270"/>
    <mergeCell ref="D241:D243"/>
    <mergeCell ref="C247:C249"/>
    <mergeCell ref="C244:C246"/>
    <mergeCell ref="D355:D357"/>
    <mergeCell ref="D226:D228"/>
    <mergeCell ref="D280:D282"/>
    <mergeCell ref="C238:C240"/>
    <mergeCell ref="C226:C228"/>
    <mergeCell ref="D256:D258"/>
    <mergeCell ref="C277:C279"/>
    <mergeCell ref="D277:D279"/>
    <mergeCell ref="D259:D261"/>
    <mergeCell ref="D352:D354"/>
    <mergeCell ref="D247:D249"/>
    <mergeCell ref="D274:D276"/>
    <mergeCell ref="C274:C276"/>
    <mergeCell ref="C271:C273"/>
    <mergeCell ref="D271:D273"/>
    <mergeCell ref="C394:C396"/>
    <mergeCell ref="D361:D363"/>
    <mergeCell ref="C358:C360"/>
    <mergeCell ref="D358:D360"/>
    <mergeCell ref="D391:D393"/>
    <mergeCell ref="C490:C492"/>
    <mergeCell ref="D487:D489"/>
    <mergeCell ref="C415:C417"/>
    <mergeCell ref="C412:C414"/>
    <mergeCell ref="C445:C447"/>
    <mergeCell ref="D508:D510"/>
    <mergeCell ref="C439:C441"/>
    <mergeCell ref="D448:D450"/>
    <mergeCell ref="D451:D453"/>
    <mergeCell ref="C496:C498"/>
    <mergeCell ref="C493:C495"/>
    <mergeCell ref="D460:D462"/>
    <mergeCell ref="D463:D465"/>
    <mergeCell ref="D454:D456"/>
    <mergeCell ref="C454:C456"/>
    <mergeCell ref="D547:D549"/>
    <mergeCell ref="D484:D486"/>
    <mergeCell ref="D517:D519"/>
    <mergeCell ref="D526:D528"/>
    <mergeCell ref="D523:D525"/>
    <mergeCell ref="D538:D540"/>
    <mergeCell ref="D541:D543"/>
    <mergeCell ref="C541:C543"/>
    <mergeCell ref="C538:C540"/>
    <mergeCell ref="C553:C555"/>
    <mergeCell ref="C550:C552"/>
    <mergeCell ref="C547:C549"/>
    <mergeCell ref="D514:D516"/>
    <mergeCell ref="D502:D504"/>
    <mergeCell ref="D499:D501"/>
    <mergeCell ref="D496:D498"/>
    <mergeCell ref="D511:D513"/>
    <mergeCell ref="D505:D507"/>
    <mergeCell ref="C508:C510"/>
    <mergeCell ref="C535:C537"/>
    <mergeCell ref="C562:C564"/>
    <mergeCell ref="C556:C558"/>
    <mergeCell ref="B505:B507"/>
    <mergeCell ref="B511:B513"/>
    <mergeCell ref="C559:C561"/>
    <mergeCell ref="C544:C546"/>
    <mergeCell ref="C532:C534"/>
    <mergeCell ref="B556:B558"/>
    <mergeCell ref="A604:A606"/>
    <mergeCell ref="C592:C594"/>
    <mergeCell ref="C586:C588"/>
    <mergeCell ref="A592:A594"/>
    <mergeCell ref="B592:B594"/>
    <mergeCell ref="B589:B591"/>
    <mergeCell ref="A598:A600"/>
    <mergeCell ref="B598:B600"/>
    <mergeCell ref="B595:B597"/>
    <mergeCell ref="C595:C597"/>
    <mergeCell ref="D595:D597"/>
    <mergeCell ref="C589:C591"/>
    <mergeCell ref="D592:D594"/>
    <mergeCell ref="B508:B510"/>
    <mergeCell ref="B553:B555"/>
    <mergeCell ref="C520:C522"/>
    <mergeCell ref="C526:C528"/>
    <mergeCell ref="C571:C573"/>
    <mergeCell ref="B520:B522"/>
    <mergeCell ref="B523:B525"/>
    <mergeCell ref="B535:B537"/>
    <mergeCell ref="D574:D576"/>
    <mergeCell ref="D580:D582"/>
    <mergeCell ref="C580:C582"/>
    <mergeCell ref="D562:D564"/>
    <mergeCell ref="D559:D561"/>
    <mergeCell ref="D544:D546"/>
    <mergeCell ref="D553:D555"/>
    <mergeCell ref="D550:D552"/>
    <mergeCell ref="D556:D558"/>
    <mergeCell ref="F9:H9"/>
    <mergeCell ref="C217:C219"/>
    <mergeCell ref="D172:D174"/>
    <mergeCell ref="D178:D180"/>
    <mergeCell ref="A11:F11"/>
    <mergeCell ref="B526:B528"/>
    <mergeCell ref="A427:A429"/>
    <mergeCell ref="C505:C507"/>
    <mergeCell ref="C523:C525"/>
    <mergeCell ref="C511:C513"/>
    <mergeCell ref="D193:D195"/>
    <mergeCell ref="C190:C192"/>
    <mergeCell ref="D187:D189"/>
    <mergeCell ref="C187:C189"/>
    <mergeCell ref="C160:C162"/>
    <mergeCell ref="D184:D186"/>
    <mergeCell ref="D160:D162"/>
    <mergeCell ref="C184:C186"/>
    <mergeCell ref="C169:C171"/>
    <mergeCell ref="C166:C168"/>
    <mergeCell ref="C202:C204"/>
    <mergeCell ref="D424:D426"/>
    <mergeCell ref="A220:A222"/>
    <mergeCell ref="D292:D294"/>
    <mergeCell ref="C340:C342"/>
    <mergeCell ref="C403:C405"/>
    <mergeCell ref="D403:D405"/>
    <mergeCell ref="D289:D291"/>
    <mergeCell ref="B304:B306"/>
    <mergeCell ref="C409:C411"/>
    <mergeCell ref="D196:D198"/>
    <mergeCell ref="D133:D135"/>
    <mergeCell ref="D181:D183"/>
    <mergeCell ref="D124:D126"/>
    <mergeCell ref="D115:D117"/>
    <mergeCell ref="D199:D201"/>
    <mergeCell ref="D151:D153"/>
    <mergeCell ref="D136:D138"/>
    <mergeCell ref="D169:D171"/>
    <mergeCell ref="D163:D165"/>
    <mergeCell ref="D166:D168"/>
    <mergeCell ref="D157:D159"/>
    <mergeCell ref="D112:D114"/>
    <mergeCell ref="C130:C132"/>
    <mergeCell ref="C157:C159"/>
    <mergeCell ref="C136:C138"/>
    <mergeCell ref="C163:C165"/>
    <mergeCell ref="C151:C153"/>
    <mergeCell ref="D130:D132"/>
    <mergeCell ref="C154:C156"/>
    <mergeCell ref="A574:A576"/>
    <mergeCell ref="A424:A426"/>
    <mergeCell ref="B424:B426"/>
    <mergeCell ref="A436:A438"/>
    <mergeCell ref="B514:B516"/>
    <mergeCell ref="A523:A525"/>
    <mergeCell ref="A520:A522"/>
    <mergeCell ref="A514:A516"/>
    <mergeCell ref="A532:A534"/>
    <mergeCell ref="B544:B546"/>
    <mergeCell ref="I43:I45"/>
    <mergeCell ref="B577:B579"/>
    <mergeCell ref="C577:C579"/>
    <mergeCell ref="D577:D579"/>
    <mergeCell ref="C361:C363"/>
    <mergeCell ref="A760:A762"/>
    <mergeCell ref="B760:B762"/>
    <mergeCell ref="C760:C762"/>
    <mergeCell ref="A589:A591"/>
    <mergeCell ref="A595:A597"/>
    <mergeCell ref="B604:B606"/>
    <mergeCell ref="D604:D606"/>
    <mergeCell ref="D439:D441"/>
    <mergeCell ref="C517:C519"/>
    <mergeCell ref="D571:D573"/>
    <mergeCell ref="D589:D591"/>
    <mergeCell ref="B529:B531"/>
    <mergeCell ref="B541:B543"/>
    <mergeCell ref="D583:D585"/>
    <mergeCell ref="C583:C585"/>
    <mergeCell ref="B361:B363"/>
    <mergeCell ref="A544:A546"/>
    <mergeCell ref="C406:C408"/>
    <mergeCell ref="A541:A543"/>
    <mergeCell ref="A526:A528"/>
    <mergeCell ref="C514:C516"/>
    <mergeCell ref="A538:A540"/>
    <mergeCell ref="B538:B540"/>
    <mergeCell ref="A529:A531"/>
    <mergeCell ref="B517:B519"/>
    <mergeCell ref="A565:A567"/>
    <mergeCell ref="B565:B567"/>
    <mergeCell ref="C565:C567"/>
    <mergeCell ref="D565:D567"/>
    <mergeCell ref="A382:A384"/>
    <mergeCell ref="D382:D384"/>
    <mergeCell ref="A469:A471"/>
    <mergeCell ref="B469:B471"/>
    <mergeCell ref="D469:D471"/>
    <mergeCell ref="A553:A555"/>
    <mergeCell ref="A130:A132"/>
    <mergeCell ref="D154:D156"/>
    <mergeCell ref="A133:A135"/>
    <mergeCell ref="B133:B135"/>
    <mergeCell ref="B130:B132"/>
    <mergeCell ref="C664:C666"/>
    <mergeCell ref="D664:D666"/>
    <mergeCell ref="A211:A213"/>
    <mergeCell ref="B211:B213"/>
    <mergeCell ref="C211:C213"/>
    <mergeCell ref="A667:A669"/>
    <mergeCell ref="B667:B669"/>
    <mergeCell ref="C667:C669"/>
    <mergeCell ref="D667:D669"/>
    <mergeCell ref="A664:A666"/>
    <mergeCell ref="C670:C672"/>
    <mergeCell ref="D670:D672"/>
    <mergeCell ref="B664:B666"/>
    <mergeCell ref="A670:A672"/>
    <mergeCell ref="B670:B672"/>
    <mergeCell ref="A673:A675"/>
    <mergeCell ref="B673:B675"/>
    <mergeCell ref="C673:C675"/>
    <mergeCell ref="D673:D675"/>
    <mergeCell ref="D763:D765"/>
    <mergeCell ref="C763:C765"/>
    <mergeCell ref="B763:B765"/>
    <mergeCell ref="A763:A765"/>
    <mergeCell ref="A682:A684"/>
    <mergeCell ref="B700:B702"/>
    <mergeCell ref="A37:A39"/>
    <mergeCell ref="B37:B39"/>
    <mergeCell ref="C37:C39"/>
    <mergeCell ref="D37:D39"/>
    <mergeCell ref="A40:A42"/>
    <mergeCell ref="B40:B42"/>
    <mergeCell ref="A12:F12"/>
    <mergeCell ref="A15:E15"/>
    <mergeCell ref="A14:F14"/>
    <mergeCell ref="F16:H17"/>
    <mergeCell ref="A85:A87"/>
    <mergeCell ref="B85:B87"/>
    <mergeCell ref="C85:C87"/>
    <mergeCell ref="D85:D87"/>
    <mergeCell ref="C61:C63"/>
    <mergeCell ref="D58:D60"/>
    <mergeCell ref="A118:A120"/>
    <mergeCell ref="B118:B120"/>
    <mergeCell ref="C118:C120"/>
    <mergeCell ref="D118:D120"/>
    <mergeCell ref="A139:A141"/>
    <mergeCell ref="B139:B141"/>
    <mergeCell ref="C139:C141"/>
    <mergeCell ref="D139:D141"/>
    <mergeCell ref="A136:A138"/>
    <mergeCell ref="B136:B138"/>
    <mergeCell ref="D211:D213"/>
    <mergeCell ref="A232:A234"/>
    <mergeCell ref="B232:B234"/>
    <mergeCell ref="C232:C234"/>
    <mergeCell ref="D232:D234"/>
    <mergeCell ref="D214:D216"/>
    <mergeCell ref="C223:C225"/>
    <mergeCell ref="D217:D219"/>
    <mergeCell ref="B223:B225"/>
    <mergeCell ref="B220:B222"/>
    <mergeCell ref="C481:C483"/>
    <mergeCell ref="D481:D483"/>
    <mergeCell ref="A265:A267"/>
    <mergeCell ref="B265:B267"/>
    <mergeCell ref="C265:C267"/>
    <mergeCell ref="D265:D267"/>
    <mergeCell ref="A355:A357"/>
    <mergeCell ref="B355:B357"/>
    <mergeCell ref="C355:C357"/>
    <mergeCell ref="A361:A363"/>
    <mergeCell ref="A769:A771"/>
    <mergeCell ref="B769:B771"/>
    <mergeCell ref="C769:C771"/>
    <mergeCell ref="D769:D771"/>
    <mergeCell ref="A388:A390"/>
    <mergeCell ref="B388:B390"/>
    <mergeCell ref="C388:C390"/>
    <mergeCell ref="D388:D390"/>
    <mergeCell ref="A481:A483"/>
    <mergeCell ref="B481:B48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9" r:id="rId1"/>
  <rowBreaks count="24" manualBreakCount="24">
    <brk id="36" max="7" man="1"/>
    <brk id="63" max="7" man="1"/>
    <brk id="90" max="7" man="1"/>
    <brk id="120" max="7" man="1"/>
    <brk id="150" max="7" man="1"/>
    <brk id="195" max="7" man="1"/>
    <brk id="228" max="7" man="1"/>
    <brk id="261" max="7" man="1"/>
    <brk id="294" max="7" man="1"/>
    <brk id="321" max="7" man="1"/>
    <brk id="351" max="7" man="1"/>
    <brk id="381" max="7" man="1"/>
    <brk id="411" max="7" man="1"/>
    <brk id="444" max="7" man="1"/>
    <brk id="477" max="7" man="1"/>
    <brk id="507" max="7" man="1"/>
    <brk id="540" max="7" man="1"/>
    <brk id="573" max="7" man="1"/>
    <brk id="606" max="7" man="1"/>
    <brk id="633" max="7" man="1"/>
    <brk id="660" max="7" man="1"/>
    <brk id="690" max="7" man="1"/>
    <brk id="723" max="7" man="1"/>
    <brk id="7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svyajina</dc:creator>
  <cp:keywords/>
  <dc:description/>
  <cp:lastModifiedBy>Евгения Иванова</cp:lastModifiedBy>
  <cp:lastPrinted>2024-03-01T06:28:42Z</cp:lastPrinted>
  <dcterms:created xsi:type="dcterms:W3CDTF">2011-10-26T03:55:04Z</dcterms:created>
  <dcterms:modified xsi:type="dcterms:W3CDTF">2024-03-01T06:43:15Z</dcterms:modified>
  <cp:category/>
  <cp:version/>
  <cp:contentType/>
  <cp:contentStatus/>
</cp:coreProperties>
</file>